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πιν.30!$B$1:$O$20</definedName>
    <definedName name="_xlnm.Print_Area" localSheetId="4">πιν.31!$B$2:$N$21</definedName>
  </definedNames>
  <calcPr calcId="145621"/>
</workbook>
</file>

<file path=xl/calcChain.xml><?xml version="1.0" encoding="utf-8"?>
<calcChain xmlns="http://schemas.openxmlformats.org/spreadsheetml/2006/main">
  <c r="T20" i="8" l="1"/>
  <c r="P20" i="8"/>
  <c r="L20" i="8"/>
  <c r="H20" i="8"/>
  <c r="D20" i="8"/>
  <c r="G29" i="7"/>
  <c r="K29" i="7" s="1"/>
  <c r="L29" i="7" s="1"/>
  <c r="E29" i="7"/>
  <c r="F29" i="7" s="1"/>
  <c r="D29" i="7"/>
  <c r="C29" i="7"/>
  <c r="D27" i="7" s="1"/>
  <c r="G28" i="7"/>
  <c r="H28" i="7" s="1"/>
  <c r="E28" i="7"/>
  <c r="F28" i="7" s="1"/>
  <c r="C28" i="7"/>
  <c r="D28" i="7" s="1"/>
  <c r="L27" i="7"/>
  <c r="K27" i="7"/>
  <c r="I27" i="7"/>
  <c r="J27" i="7" s="1"/>
  <c r="H27" i="7"/>
  <c r="F27" i="7"/>
  <c r="K26" i="7"/>
  <c r="K28" i="7" s="1"/>
  <c r="I26" i="7"/>
  <c r="J26" i="7" s="1"/>
  <c r="H26" i="7"/>
  <c r="D26" i="7"/>
  <c r="K25" i="7"/>
  <c r="L25" i="7" s="1"/>
  <c r="I25" i="7"/>
  <c r="J25" i="7" s="1"/>
  <c r="D25" i="7"/>
  <c r="H24" i="7"/>
  <c r="G24" i="7"/>
  <c r="E24" i="7"/>
  <c r="I24" i="7" s="1"/>
  <c r="J24" i="7" s="1"/>
  <c r="C24" i="7"/>
  <c r="D24" i="7" s="1"/>
  <c r="K23" i="7"/>
  <c r="L23" i="7" s="1"/>
  <c r="I23" i="7"/>
  <c r="J23" i="7" s="1"/>
  <c r="H23" i="7"/>
  <c r="D23" i="7"/>
  <c r="K22" i="7"/>
  <c r="L22" i="7" s="1"/>
  <c r="I22" i="7"/>
  <c r="J22" i="7" s="1"/>
  <c r="D22" i="7"/>
  <c r="I28" i="7" l="1"/>
  <c r="J28" i="7" s="1"/>
  <c r="F22" i="7"/>
  <c r="F25" i="7"/>
  <c r="H22" i="7"/>
  <c r="F23" i="7"/>
  <c r="K24" i="7"/>
  <c r="L24" i="7" s="1"/>
  <c r="H25" i="7"/>
  <c r="F26" i="7"/>
  <c r="L28" i="7"/>
  <c r="I29" i="7"/>
  <c r="J29" i="7" s="1"/>
  <c r="F24" i="7"/>
  <c r="L26" i="7"/>
  <c r="U18" i="8" l="1"/>
  <c r="V18" i="8" s="1"/>
  <c r="Q18" i="8"/>
  <c r="R18" i="8" s="1"/>
  <c r="Q14" i="8"/>
  <c r="R14" i="8" s="1"/>
  <c r="M14" i="8"/>
  <c r="N14" i="8" s="1"/>
  <c r="M18" i="8"/>
  <c r="N18" i="8" s="1"/>
  <c r="I18" i="8"/>
  <c r="J18" i="8" s="1"/>
  <c r="I14" i="8"/>
  <c r="J14" i="8" s="1"/>
  <c r="E18" i="8"/>
  <c r="F18" i="8" s="1"/>
  <c r="N14" i="1"/>
  <c r="O14" i="1" s="1"/>
  <c r="K21" i="11" l="1"/>
  <c r="I21" i="11"/>
  <c r="J17" i="11" s="1"/>
  <c r="G21" i="11"/>
  <c r="E21" i="11"/>
  <c r="F17" i="11" s="1"/>
  <c r="C21" i="11"/>
  <c r="D19" i="11" s="1"/>
  <c r="L8" i="11" l="1"/>
  <c r="D9" i="11"/>
  <c r="D7" i="11"/>
  <c r="D17" i="11"/>
  <c r="F10" i="11"/>
  <c r="F12" i="11"/>
  <c r="F18" i="11"/>
  <c r="F19" i="11"/>
  <c r="H10" i="11"/>
  <c r="H15" i="11"/>
  <c r="H11" i="11"/>
  <c r="H16" i="11"/>
  <c r="H17" i="11"/>
  <c r="J14" i="11"/>
  <c r="J15" i="11"/>
  <c r="J11" i="11"/>
  <c r="J18" i="11"/>
  <c r="J12" i="11"/>
  <c r="D10" i="11"/>
  <c r="D12" i="11"/>
  <c r="D18" i="11"/>
  <c r="L10" i="11"/>
  <c r="L18" i="11"/>
  <c r="L12" i="11"/>
  <c r="L13" i="11"/>
  <c r="H18" i="11"/>
  <c r="H12" i="11"/>
  <c r="H19" i="11"/>
  <c r="F6" i="11"/>
  <c r="H20" i="11"/>
  <c r="L6" i="11"/>
  <c r="H6" i="11"/>
  <c r="D6" i="11"/>
  <c r="L21" i="11"/>
  <c r="D21" i="11"/>
  <c r="F21" i="11"/>
  <c r="H21" i="11"/>
  <c r="J21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K19" i="10"/>
  <c r="I19" i="10"/>
  <c r="G19" i="10"/>
  <c r="H17" i="10" s="1"/>
  <c r="E19" i="10"/>
  <c r="F10" i="10" s="1"/>
  <c r="C19" i="10"/>
  <c r="M10" i="10"/>
  <c r="L10" i="10" l="1"/>
  <c r="L14" i="10"/>
  <c r="D15" i="10"/>
  <c r="D16" i="10"/>
  <c r="F16" i="10"/>
  <c r="F15" i="10"/>
  <c r="L19" i="10"/>
  <c r="D10" i="10"/>
  <c r="J19" i="10"/>
  <c r="J14" i="10"/>
  <c r="J10" i="10"/>
  <c r="F19" i="10"/>
  <c r="H19" i="10"/>
  <c r="M12" i="10" l="1"/>
  <c r="M13" i="10"/>
  <c r="M15" i="10"/>
  <c r="M16" i="10"/>
  <c r="M17" i="10"/>
  <c r="M18" i="10"/>
  <c r="E43" i="7" l="1"/>
  <c r="G38" i="7" l="1"/>
  <c r="H38" i="7" s="1"/>
  <c r="G39" i="7"/>
  <c r="H39" i="7" s="1"/>
  <c r="J6" i="11" l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19" i="10" s="1"/>
  <c r="H15" i="10"/>
  <c r="J11" i="10"/>
  <c r="L11" i="10"/>
  <c r="N14" i="10" l="1"/>
  <c r="N10" i="10"/>
  <c r="L13" i="10"/>
  <c r="L16" i="10"/>
  <c r="L15" i="10"/>
  <c r="H12" i="10"/>
  <c r="H13" i="10"/>
  <c r="H11" i="10"/>
  <c r="J15" i="10"/>
  <c r="L17" i="10"/>
  <c r="J13" i="10"/>
  <c r="L12" i="10"/>
  <c r="J16" i="10"/>
  <c r="J17" i="10"/>
  <c r="J12" i="10"/>
  <c r="N15" i="10" l="1"/>
  <c r="N18" i="10"/>
  <c r="N12" i="10"/>
  <c r="N16" i="10"/>
  <c r="N17" i="10"/>
  <c r="N13" i="10"/>
  <c r="N19" i="10"/>
  <c r="N11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0" i="1" l="1"/>
  <c r="M6" i="11" l="1"/>
  <c r="M21" i="11" s="1"/>
  <c r="N21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3" i="10"/>
  <c r="F12" i="10"/>
  <c r="Q20" i="8"/>
  <c r="R20" i="8" s="1"/>
  <c r="Y19" i="8"/>
  <c r="Z19" i="8" s="1"/>
  <c r="D11" i="10"/>
  <c r="D19" i="10"/>
  <c r="D17" i="10"/>
  <c r="D13" i="10"/>
  <c r="F17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16" i="11"/>
  <c r="N15" i="11"/>
  <c r="N13" i="11"/>
  <c r="N19" i="11"/>
  <c r="N18" i="11"/>
  <c r="N12" i="11"/>
  <c r="N20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<sst xmlns="http://schemas.openxmlformats.org/spreadsheetml/2006/main" count="250" uniqueCount="139">
  <si>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</si>
  <si>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</si>
  <si>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</si>
  <si>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</si>
  <si>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</si>
  <si>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</si>
  <si>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</si>
  <si>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</si>
  <si>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</si>
  <si>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</si>
  <si>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</si>
  <si>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</si>
  <si>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</si>
  <si>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</si>
  <si>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</si>
  <si>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</si>
  <si>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</si>
  <si>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</si>
  <si>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</si>
  <si>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</si>
  <si>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</si>
  <si>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</si>
  <si>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</si>
  <si>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</si>
  <si>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</si>
  <si>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</si>
  <si>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</si>
  <si>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</si>
  <si>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</si>
  <si>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</si>
  <si>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</si>
  <si>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</si>
  <si>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</si>
  <si>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</si>
  <si>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</si>
  <si>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</si>
  <si>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</si>
  <si>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</si>
  <si>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</si>
  <si>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</si>
  <si>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</si>
  <si>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</si>
  <si>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</si>
  <si>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</si>
  <si>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</si>
  <si>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</si>
  <si>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</si>
  <si>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</si>
  <si>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</si>
  <si>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</si>
  <si>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</si>
  <si>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</si>
  <si>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</si>
  <si>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</si>
  <si>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</si>
  <si>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</si>
  <si>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</si>
  <si>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</si>
  <si>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</si>
  <si>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</si>
  <si>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</si>
  <si>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</si>
  <si>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</si>
  <si>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</si>
  <si>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</si>
  <si>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</si>
  <si>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</si>
  <si>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</si>
  <si>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</si>
  <si>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</si>
  <si>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</si>
  <si>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</si>
  <si>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</si>
  <si>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</si>
  <si>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</si>
  <si>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</si>
  <si>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</si>
  <si>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</si>
  <si>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</si>
  <si>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</si>
  <si>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</si>
  <si>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</si>
  <si>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</si>
  <si>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</si>
  <si>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</si>
  <si>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</si>
  <si>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</si>
  <si>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</si>
  <si>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</si>
  <si>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</si>
  <si>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</si>
  <si>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</si>
  <si>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</si>
  <si>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</si>
  <si>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</si>
  <si>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</si>
  <si>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</si>
  <si>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</si>
  <si>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</si>
  <si>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</si>
  <si>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</si>
  <si>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</si>
  <si>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</si>
  <si>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</si>
  <si>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</si>
  <si>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</si>
  <si>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</si>
  <si>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</si>
  <si>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</si>
  <si>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</si>
  <si>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</si>
  <si>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GER</t>
  </si>
  <si>
    <t>GRE</t>
  </si>
  <si>
    <t>HUG</t>
  </si>
  <si>
    <t>ITA</t>
  </si>
  <si>
    <t>LIT</t>
  </si>
  <si>
    <t>NET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</si>
  <si>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</si>
  <si>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</si>
  <si>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</si>
  <si>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</si>
  <si>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</si>
  <si>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</si>
  <si>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</si>
  <si>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</si>
  <si>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</si>
  <si>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</si>
  <si>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</si>
  <si>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FRA</t>
  </si>
  <si>
    <t>ΜΑΡΤΙΟΣ</t>
  </si>
  <si>
    <t>Μάρτιος 2022</t>
  </si>
  <si>
    <t>Μάρτ.'22</t>
  </si>
  <si>
    <t>ΠΙΝΑΚΑΣ 25: ΔΙΑΡΚΕΙΑ ΑΝΕΡΓΙΑΣ ΚΑΤΑ ΕΠΑΡΧΙΑ ΤΟN ΑΠΡΙΛΙΟ ΤΟΥ 2022</t>
  </si>
  <si>
    <t>ΑΠΡΙΛΙΟΣ</t>
  </si>
  <si>
    <t>Απρίλιος 2022</t>
  </si>
  <si>
    <t>Απρ.'22</t>
  </si>
  <si>
    <t xml:space="preserve">      ΠΑΝΩ ΑΠΟ 12 ΜΗΝΕΣ ΚΑΤΑ ΚΟΙΝΟΤΗΤΑ ΚΑΙ ΕΠΑΡΧΙΑ - ΑΠΡΙΛΙΟΣ 2022</t>
  </si>
  <si>
    <t>ΕΓΓΡΑΦΗΣ ΠΑΝΩ ΑΠΟ 12 ΜΗΝΕΣ ΚΑΤΑ ΧΩΡΑ ΠΡΟΕΛΕΥΣΗΣ -ΑΠΡΙΛΙΟΣ 2022</t>
  </si>
  <si>
    <t>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</si>
</sst>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0" fontId="10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0" fillId="0" borderId="0" xfId="0" applyNumberFormat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9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5" t="s">
        <v>95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9" t="s">
        <v>65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2" t="s">
        <v>14</v>
      </c>
      <c r="D8" s="212"/>
      <c r="E8" s="212" t="s">
        <v>79</v>
      </c>
      <c r="F8" s="212"/>
      <c r="G8" s="212" t="s">
        <v>16</v>
      </c>
      <c r="H8" s="212"/>
      <c r="I8" s="212" t="s">
        <v>50</v>
      </c>
      <c r="J8" s="212"/>
      <c r="K8" s="212" t="s">
        <v>17</v>
      </c>
      <c r="L8" s="212"/>
      <c r="M8" s="212" t="s">
        <v>18</v>
      </c>
      <c r="N8" s="213"/>
      <c r="O8" s="95"/>
      <c r="P8" s="93"/>
      <c r="Q8" s="93"/>
    </row>
    <row r="9" spans="1:18">
      <c r="A9" s="19"/>
      <c r="B9" s="77"/>
      <c r="C9" s="148" t="s">
        <v>67</v>
      </c>
      <c r="D9" s="148" t="s">
        <v>23</v>
      </c>
      <c r="E9" s="148" t="s">
        <v>67</v>
      </c>
      <c r="F9" s="148" t="s">
        <v>23</v>
      </c>
      <c r="G9" s="148" t="s">
        <v>67</v>
      </c>
      <c r="H9" s="148" t="s">
        <v>23</v>
      </c>
      <c r="I9" s="148" t="s">
        <v>67</v>
      </c>
      <c r="J9" s="148" t="s">
        <v>23</v>
      </c>
      <c r="K9" s="148" t="s">
        <v>67</v>
      </c>
      <c r="L9" s="148" t="s">
        <v>23</v>
      </c>
      <c r="M9" s="148" t="s">
        <v>67</v>
      </c>
      <c r="N9" s="149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775</v>
      </c>
      <c r="D10" s="79">
        <f t="shared" ref="D10:D15" si="0">C10/$C$15</f>
        <v>6.6443758573388204E-2</v>
      </c>
      <c r="E10" s="152">
        <v>300</v>
      </c>
      <c r="F10" s="79">
        <f>E10/$E$15</f>
        <v>8.0428954423592491E-2</v>
      </c>
      <c r="G10" s="152">
        <v>48</v>
      </c>
      <c r="H10" s="79">
        <f>G10/$G$15</f>
        <v>3.3035099793530628E-2</v>
      </c>
      <c r="I10" s="152">
        <v>103</v>
      </c>
      <c r="J10" s="79">
        <f>I10/$I$15</f>
        <v>5.3729786124152322E-2</v>
      </c>
      <c r="K10" s="152">
        <v>244</v>
      </c>
      <c r="L10" s="79">
        <f>K10/$K$15</f>
        <v>7.9504724666014992E-2</v>
      </c>
      <c r="M10" s="152">
        <v>80</v>
      </c>
      <c r="N10" s="150">
        <f>M10/$M$15</f>
        <v>5.3511705685618728E-2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3865</v>
      </c>
      <c r="D11" s="79">
        <f t="shared" si="0"/>
        <v>0.33136145404663925</v>
      </c>
      <c r="E11" s="152">
        <v>1309</v>
      </c>
      <c r="F11" s="79">
        <f t="shared" ref="F11:F15" si="2">E11/$E$15</f>
        <v>0.3509383378016086</v>
      </c>
      <c r="G11" s="152">
        <v>345</v>
      </c>
      <c r="H11" s="79">
        <f t="shared" ref="H11:H15" si="3">G11/$G$15</f>
        <v>0.23743977976600136</v>
      </c>
      <c r="I11" s="152">
        <v>625</v>
      </c>
      <c r="J11" s="79">
        <f t="shared" ref="J11:J15" si="4">I11/$I$15</f>
        <v>0.32603025560772042</v>
      </c>
      <c r="K11" s="152">
        <v>1154</v>
      </c>
      <c r="L11" s="79">
        <f t="shared" ref="L11:L15" si="5">K11/$K$15</f>
        <v>0.3760182469859889</v>
      </c>
      <c r="M11" s="152">
        <v>432</v>
      </c>
      <c r="N11" s="150">
        <f t="shared" ref="N11:N15" si="6">M11/$M$15</f>
        <v>0.28896321070234116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3729</v>
      </c>
      <c r="D12" s="79">
        <f t="shared" si="0"/>
        <v>0.31970164609053497</v>
      </c>
      <c r="E12" s="152">
        <v>939</v>
      </c>
      <c r="F12" s="79">
        <f t="shared" si="2"/>
        <v>0.25174262734584452</v>
      </c>
      <c r="G12" s="152">
        <v>808</v>
      </c>
      <c r="H12" s="79">
        <f t="shared" si="3"/>
        <v>0.55609084652443219</v>
      </c>
      <c r="I12" s="152">
        <v>666</v>
      </c>
      <c r="J12" s="79">
        <f t="shared" si="4"/>
        <v>0.34741784037558687</v>
      </c>
      <c r="K12" s="152">
        <v>819</v>
      </c>
      <c r="L12" s="79">
        <f t="shared" si="5"/>
        <v>0.26686217008797652</v>
      </c>
      <c r="M12" s="152">
        <v>497</v>
      </c>
      <c r="N12" s="150">
        <f t="shared" si="6"/>
        <v>0.33244147157190634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1655</v>
      </c>
      <c r="D13" s="79">
        <f t="shared" si="0"/>
        <v>0.14188957475994513</v>
      </c>
      <c r="E13" s="152">
        <v>546</v>
      </c>
      <c r="F13" s="79">
        <f t="shared" si="2"/>
        <v>0.14638069705093834</v>
      </c>
      <c r="G13" s="152">
        <v>145</v>
      </c>
      <c r="H13" s="79">
        <f t="shared" si="3"/>
        <v>9.9793530626290428E-2</v>
      </c>
      <c r="I13" s="152">
        <v>280</v>
      </c>
      <c r="J13" s="79">
        <f t="shared" si="4"/>
        <v>0.14606155451225875</v>
      </c>
      <c r="K13" s="152">
        <v>477</v>
      </c>
      <c r="L13" s="79">
        <f t="shared" si="5"/>
        <v>0.15542521994134897</v>
      </c>
      <c r="M13" s="152">
        <v>207</v>
      </c>
      <c r="N13" s="150">
        <f t="shared" si="6"/>
        <v>0.13846153846153847</v>
      </c>
      <c r="O13" s="96"/>
      <c r="P13" s="93"/>
      <c r="Q13" s="93"/>
    </row>
    <row r="14" spans="1:18">
      <c r="A14" s="19"/>
      <c r="B14" s="155" t="s">
        <v>83</v>
      </c>
      <c r="C14" s="78">
        <f t="shared" si="1"/>
        <v>1640</v>
      </c>
      <c r="D14" s="156">
        <f t="shared" si="0"/>
        <v>0.14060356652949246</v>
      </c>
      <c r="E14" s="153">
        <v>636</v>
      </c>
      <c r="F14" s="156">
        <f t="shared" si="2"/>
        <v>0.17050938337801608</v>
      </c>
      <c r="G14" s="153">
        <v>107</v>
      </c>
      <c r="H14" s="156">
        <f t="shared" si="3"/>
        <v>7.3640743289745361E-2</v>
      </c>
      <c r="I14" s="153">
        <v>243</v>
      </c>
      <c r="J14" s="156">
        <f t="shared" si="4"/>
        <v>0.12676056338028169</v>
      </c>
      <c r="K14" s="153">
        <v>375</v>
      </c>
      <c r="L14" s="156">
        <f t="shared" si="5"/>
        <v>0.12218963831867058</v>
      </c>
      <c r="M14" s="153">
        <v>279</v>
      </c>
      <c r="N14" s="157">
        <f t="shared" si="6"/>
        <v>0.18662207357859531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11664</v>
      </c>
      <c r="D15" s="75">
        <f t="shared" si="0"/>
        <v>1</v>
      </c>
      <c r="E15" s="74">
        <f>SUM(E10:E14)</f>
        <v>3730</v>
      </c>
      <c r="F15" s="75">
        <f t="shared" si="2"/>
        <v>1</v>
      </c>
      <c r="G15" s="74">
        <f>SUM(G10:G14)</f>
        <v>1453</v>
      </c>
      <c r="H15" s="75">
        <f t="shared" si="3"/>
        <v>1</v>
      </c>
      <c r="I15" s="74">
        <f>SUM(I10:I14)</f>
        <v>1917</v>
      </c>
      <c r="J15" s="75">
        <f t="shared" si="4"/>
        <v>1</v>
      </c>
      <c r="K15" s="74">
        <f>SUM(K10:K14)</f>
        <v>3069</v>
      </c>
      <c r="L15" s="75">
        <f t="shared" si="5"/>
        <v>1</v>
      </c>
      <c r="M15" s="74">
        <f>SUM(M10:M14)</f>
        <v>1495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198" t="s">
        <v>129</v>
      </c>
      <c r="D19" s="198"/>
      <c r="E19" s="198" t="s">
        <v>133</v>
      </c>
      <c r="F19" s="198"/>
      <c r="G19" s="198"/>
      <c r="H19" s="198"/>
      <c r="I19" s="198"/>
      <c r="J19" s="198"/>
      <c r="K19" s="198"/>
      <c r="L19" s="199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76</v>
      </c>
      <c r="C20" s="200">
        <v>2022</v>
      </c>
      <c r="D20" s="200"/>
      <c r="E20" s="200">
        <v>2021</v>
      </c>
      <c r="F20" s="200"/>
      <c r="G20" s="200">
        <v>2022</v>
      </c>
      <c r="H20" s="200"/>
      <c r="I20" s="200" t="s">
        <v>120</v>
      </c>
      <c r="J20" s="200"/>
      <c r="K20" s="200" t="s">
        <v>52</v>
      </c>
      <c r="L20" s="214"/>
      <c r="M20" s="38"/>
      <c r="N20" s="38"/>
      <c r="O20" s="215"/>
      <c r="P20" s="215"/>
      <c r="Q20"/>
      <c r="R20"/>
      <c r="S20" s="38"/>
      <c r="T20"/>
    </row>
    <row r="21" spans="1:22" ht="15.75">
      <c r="A21" s="38"/>
      <c r="B21" s="133"/>
      <c r="C21" s="193" t="s">
        <v>67</v>
      </c>
      <c r="D21" s="134" t="s">
        <v>23</v>
      </c>
      <c r="E21" s="193" t="s">
        <v>67</v>
      </c>
      <c r="F21" s="134" t="s">
        <v>23</v>
      </c>
      <c r="G21" s="193" t="s">
        <v>67</v>
      </c>
      <c r="H21" s="134" t="s">
        <v>23</v>
      </c>
      <c r="I21" s="193" t="s">
        <v>67</v>
      </c>
      <c r="J21" s="134" t="s">
        <v>23</v>
      </c>
      <c r="K21" s="193" t="s">
        <v>67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77</v>
      </c>
      <c r="C22" s="152">
        <v>1041</v>
      </c>
      <c r="D22" s="175">
        <f>C22/C29</f>
        <v>7.5336517585757712E-2</v>
      </c>
      <c r="E22" s="152">
        <v>872</v>
      </c>
      <c r="F22" s="175">
        <f>E22/E29</f>
        <v>2.7092524700180202E-2</v>
      </c>
      <c r="G22" s="152">
        <v>775</v>
      </c>
      <c r="H22" s="175">
        <f>G22/G29</f>
        <v>6.6443758573388204E-2</v>
      </c>
      <c r="I22" s="176">
        <f t="shared" ref="I22:I27" si="7">G22-E22</f>
        <v>-97</v>
      </c>
      <c r="J22" s="177">
        <f t="shared" ref="J22:J28" si="8">I22/E22</f>
        <v>-0.11123853211009174</v>
      </c>
      <c r="K22" s="176">
        <f>G22-C22</f>
        <v>-266</v>
      </c>
      <c r="L22" s="178">
        <f>K22/C22</f>
        <v>-0.25552353506243997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121</v>
      </c>
      <c r="C23" s="153">
        <v>4576</v>
      </c>
      <c r="D23" s="175">
        <f>C23/C29</f>
        <v>0.33116225213489653</v>
      </c>
      <c r="E23" s="153">
        <v>4307</v>
      </c>
      <c r="F23" s="175">
        <f>E23/E29</f>
        <v>0.1338159448207295</v>
      </c>
      <c r="G23" s="153">
        <v>3865</v>
      </c>
      <c r="H23" s="175">
        <f>G23/G29</f>
        <v>0.33136145404663925</v>
      </c>
      <c r="I23" s="176">
        <f t="shared" si="7"/>
        <v>-442</v>
      </c>
      <c r="J23" s="177">
        <f t="shared" si="8"/>
        <v>-0.1026236359414906</v>
      </c>
      <c r="K23" s="176">
        <f t="shared" ref="K23:K29" si="9">G23-C23</f>
        <v>-711</v>
      </c>
      <c r="L23" s="178">
        <f t="shared" ref="L23:L29" si="10">K23/C23</f>
        <v>-0.15537587412587411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122</v>
      </c>
      <c r="C24" s="179">
        <f t="shared" ref="C24" si="11">SUM(C22:C23)</f>
        <v>5617</v>
      </c>
      <c r="D24" s="180">
        <f>C24/C29</f>
        <v>0.40649876972065424</v>
      </c>
      <c r="E24" s="179">
        <f t="shared" ref="E24" si="12">SUM(E22:E23)</f>
        <v>5179</v>
      </c>
      <c r="F24" s="180">
        <f>E24/E29</f>
        <v>0.1609084695209097</v>
      </c>
      <c r="G24" s="179">
        <f t="shared" ref="G24" si="13">SUM(G22:G23)</f>
        <v>4640</v>
      </c>
      <c r="H24" s="180">
        <f>G24/G29</f>
        <v>0.39780521262002744</v>
      </c>
      <c r="I24" s="181">
        <f t="shared" si="7"/>
        <v>-539</v>
      </c>
      <c r="J24" s="182">
        <f t="shared" si="8"/>
        <v>-0.10407414558795135</v>
      </c>
      <c r="K24" s="181">
        <f t="shared" si="9"/>
        <v>-977</v>
      </c>
      <c r="L24" s="183">
        <f t="shared" si="10"/>
        <v>-0.17393626491009437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123</v>
      </c>
      <c r="C25" s="153">
        <v>5086</v>
      </c>
      <c r="D25" s="175">
        <f>C25/C29</f>
        <v>0.3680706325083225</v>
      </c>
      <c r="E25" s="153">
        <v>5865</v>
      </c>
      <c r="F25" s="175">
        <f>E25/E29</f>
        <v>0.18222208413595972</v>
      </c>
      <c r="G25" s="153">
        <v>3729</v>
      </c>
      <c r="H25" s="175">
        <f>G25/G29</f>
        <v>0.31970164609053497</v>
      </c>
      <c r="I25" s="176">
        <f t="shared" si="7"/>
        <v>-2136</v>
      </c>
      <c r="J25" s="177">
        <f t="shared" si="8"/>
        <v>-0.36419437340153454</v>
      </c>
      <c r="K25" s="176">
        <f t="shared" si="9"/>
        <v>-1357</v>
      </c>
      <c r="L25" s="178">
        <f t="shared" si="10"/>
        <v>-0.26681085332284704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124</v>
      </c>
      <c r="C26" s="153">
        <v>1351</v>
      </c>
      <c r="D26" s="175">
        <f>C26/C29</f>
        <v>9.7771023302938201E-2</v>
      </c>
      <c r="E26" s="153">
        <v>7069</v>
      </c>
      <c r="F26" s="175">
        <f>E26/E29</f>
        <v>0.21962965264400672</v>
      </c>
      <c r="G26" s="153">
        <v>1655</v>
      </c>
      <c r="H26" s="175">
        <f>G26/G29</f>
        <v>0.14188957475994513</v>
      </c>
      <c r="I26" s="176">
        <f t="shared" si="7"/>
        <v>-5414</v>
      </c>
      <c r="J26" s="177">
        <f t="shared" si="8"/>
        <v>-0.76587919083321543</v>
      </c>
      <c r="K26" s="176">
        <f t="shared" si="9"/>
        <v>304</v>
      </c>
      <c r="L26" s="178">
        <f t="shared" si="10"/>
        <v>0.22501850481125094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125</v>
      </c>
      <c r="C27" s="179">
        <v>1764</v>
      </c>
      <c r="D27" s="180">
        <f>C27/C29</f>
        <v>0.1276595744680851</v>
      </c>
      <c r="E27" s="179">
        <v>14073</v>
      </c>
      <c r="F27" s="180">
        <f>E27/E29</f>
        <v>0.43723979369912386</v>
      </c>
      <c r="G27" s="179">
        <v>1640</v>
      </c>
      <c r="H27" s="180">
        <f>G27/G29</f>
        <v>0.14060356652949246</v>
      </c>
      <c r="I27" s="181">
        <f t="shared" si="7"/>
        <v>-12433</v>
      </c>
      <c r="J27" s="182">
        <f t="shared" si="8"/>
        <v>-0.88346479073402973</v>
      </c>
      <c r="K27" s="181">
        <f t="shared" si="9"/>
        <v>-124</v>
      </c>
      <c r="L27" s="183">
        <f t="shared" si="10"/>
        <v>-7.029478458049887E-2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126</v>
      </c>
      <c r="C28" s="184">
        <f t="shared" ref="C28" si="14">C26+C27</f>
        <v>3115</v>
      </c>
      <c r="D28" s="180">
        <f>C28/C29</f>
        <v>0.22543059777102331</v>
      </c>
      <c r="E28" s="184">
        <f t="shared" ref="E28" si="15">E26+E27</f>
        <v>21142</v>
      </c>
      <c r="F28" s="180">
        <f>E28/E29</f>
        <v>0.6568694463431306</v>
      </c>
      <c r="G28" s="184">
        <f t="shared" ref="G28" si="16">G26+G27</f>
        <v>3295</v>
      </c>
      <c r="H28" s="180">
        <f>G28/G29</f>
        <v>0.28249314128943759</v>
      </c>
      <c r="I28" s="181">
        <f>SUM(I26,I27)</f>
        <v>-17847</v>
      </c>
      <c r="J28" s="182">
        <f t="shared" si="8"/>
        <v>-0.84414908712515369</v>
      </c>
      <c r="K28" s="185">
        <f t="shared" ref="K28" si="17">K26+K27</f>
        <v>180</v>
      </c>
      <c r="L28" s="183">
        <f t="shared" si="10"/>
        <v>5.7784911717495988E-2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127</v>
      </c>
      <c r="C29" s="186">
        <f t="shared" ref="C29" si="18">C22+C23+C25+C26+C27</f>
        <v>13818</v>
      </c>
      <c r="D29" s="187">
        <f>C29/C29</f>
        <v>1</v>
      </c>
      <c r="E29" s="186">
        <f t="shared" ref="E29" si="19">E22+E23+E25+E26+E27</f>
        <v>32186</v>
      </c>
      <c r="F29" s="187">
        <f>E29/E29</f>
        <v>1</v>
      </c>
      <c r="G29" s="186">
        <f>G22+G23+G25+G26+G27</f>
        <v>11664</v>
      </c>
      <c r="H29" s="187">
        <v>1</v>
      </c>
      <c r="I29" s="188">
        <f>SUM(I22,I23,I25,I28)</f>
        <v>-20522</v>
      </c>
      <c r="J29" s="189">
        <f>I29/E29</f>
        <v>-0.63760641272602991</v>
      </c>
      <c r="K29" s="190">
        <f t="shared" si="9"/>
        <v>-2154</v>
      </c>
      <c r="L29" s="191">
        <f t="shared" si="10"/>
        <v>-0.15588363004776379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102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6" t="s">
        <v>96</v>
      </c>
      <c r="D35" s="207"/>
      <c r="E35" s="207"/>
      <c r="F35" s="207"/>
      <c r="G35" s="207"/>
      <c r="H35" s="208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85</v>
      </c>
    </row>
    <row r="36" spans="1:18">
      <c r="A36" s="20"/>
      <c r="B36" s="67" t="s">
        <v>33</v>
      </c>
      <c r="C36" s="201" t="s">
        <v>130</v>
      </c>
      <c r="D36" s="202"/>
      <c r="E36" s="201" t="s">
        <v>134</v>
      </c>
      <c r="F36" s="202"/>
      <c r="G36" s="203" t="s">
        <v>52</v>
      </c>
      <c r="H36" s="204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659</v>
      </c>
      <c r="D38" s="50">
        <f>C38/C43</f>
        <v>0.37358276643990929</v>
      </c>
      <c r="E38" s="154">
        <v>636</v>
      </c>
      <c r="F38" s="50">
        <f>E38/E43</f>
        <v>0.3878048780487805</v>
      </c>
      <c r="G38" s="51">
        <f>E38-C38</f>
        <v>-23</v>
      </c>
      <c r="H38" s="124">
        <f>G38/C38</f>
        <v>-3.490136570561457E-2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50</v>
      </c>
      <c r="C39" s="154">
        <v>274</v>
      </c>
      <c r="D39" s="50">
        <f>C39/C43</f>
        <v>0.15532879818594103</v>
      </c>
      <c r="E39" s="154">
        <v>243</v>
      </c>
      <c r="F39" s="50">
        <f>E39/E43</f>
        <v>0.14817073170731707</v>
      </c>
      <c r="G39" s="51">
        <f t="shared" ref="G39:G43" si="20">E39-C39</f>
        <v>-31</v>
      </c>
      <c r="H39" s="124">
        <f t="shared" ref="H39:H43" si="21">G39/C39</f>
        <v>-0.11313868613138686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134</v>
      </c>
      <c r="D40" s="50">
        <f>C40/C43</f>
        <v>7.5963718820861684E-2</v>
      </c>
      <c r="E40" s="154">
        <v>107</v>
      </c>
      <c r="F40" s="50">
        <f>E40/E43</f>
        <v>6.5243902439024393E-2</v>
      </c>
      <c r="G40" s="51">
        <f t="shared" si="20"/>
        <v>-27</v>
      </c>
      <c r="H40" s="124">
        <f t="shared" si="21"/>
        <v>-0.20149253731343283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394</v>
      </c>
      <c r="D41" s="50">
        <f>C41/C43</f>
        <v>0.22335600907029479</v>
      </c>
      <c r="E41" s="154">
        <v>375</v>
      </c>
      <c r="F41" s="50">
        <f>E41/E43</f>
        <v>0.22865853658536586</v>
      </c>
      <c r="G41" s="51">
        <f t="shared" si="20"/>
        <v>-19</v>
      </c>
      <c r="H41" s="124">
        <f t="shared" si="21"/>
        <v>-4.8223350253807105E-2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303</v>
      </c>
      <c r="D42" s="50">
        <f>C42/C43</f>
        <v>0.17176870748299319</v>
      </c>
      <c r="E42" s="154">
        <v>279</v>
      </c>
      <c r="F42" s="50">
        <f>E42/E43</f>
        <v>0.17012195121951221</v>
      </c>
      <c r="G42" s="51">
        <f t="shared" si="20"/>
        <v>-24</v>
      </c>
      <c r="H42" s="124">
        <f t="shared" si="21"/>
        <v>-7.9207920792079209E-2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1764</v>
      </c>
      <c r="D43" s="129">
        <f>C43/C43</f>
        <v>1</v>
      </c>
      <c r="E43" s="71">
        <f>SUM(E38:E42)</f>
        <v>1640</v>
      </c>
      <c r="F43" s="129">
        <f>E43/E43</f>
        <v>1</v>
      </c>
      <c r="G43" s="130">
        <f t="shared" si="20"/>
        <v>-124</v>
      </c>
      <c r="H43" s="164">
        <f t="shared" si="21"/>
        <v>-7.029478458049887E-2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S24" sqref="S24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7" ht="9.75" customHeight="1">
      <c r="B4" s="97"/>
    </row>
    <row r="5" spans="1:27" s="11" customFormat="1">
      <c r="A5" s="221" t="s">
        <v>103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2" t="s">
        <v>20</v>
      </c>
      <c r="D7" s="222"/>
      <c r="E7" s="222"/>
      <c r="F7" s="222"/>
      <c r="G7" s="223" t="s">
        <v>51</v>
      </c>
      <c r="H7" s="223"/>
      <c r="I7" s="223"/>
      <c r="J7" s="223"/>
      <c r="K7" s="223" t="s">
        <v>16</v>
      </c>
      <c r="L7" s="223"/>
      <c r="M7" s="223"/>
      <c r="N7" s="223"/>
      <c r="O7" s="222" t="s">
        <v>73</v>
      </c>
      <c r="P7" s="222"/>
      <c r="Q7" s="222"/>
      <c r="R7" s="222"/>
      <c r="S7" s="219" t="s">
        <v>21</v>
      </c>
      <c r="T7" s="219"/>
      <c r="U7" s="219"/>
      <c r="V7" s="219"/>
      <c r="W7" s="219" t="s">
        <v>74</v>
      </c>
      <c r="X7" s="219"/>
      <c r="Y7" s="219"/>
      <c r="Z7" s="220"/>
      <c r="AA7" s="10"/>
    </row>
    <row r="8" spans="1:27" s="11" customFormat="1">
      <c r="A8" s="107"/>
      <c r="B8" s="54" t="s">
        <v>45</v>
      </c>
      <c r="C8" s="167" t="s">
        <v>131</v>
      </c>
      <c r="D8" s="167" t="s">
        <v>135</v>
      </c>
      <c r="E8" s="217" t="s">
        <v>48</v>
      </c>
      <c r="F8" s="217"/>
      <c r="G8" s="167" t="s">
        <v>131</v>
      </c>
      <c r="H8" s="167" t="s">
        <v>135</v>
      </c>
      <c r="I8" s="217" t="s">
        <v>48</v>
      </c>
      <c r="J8" s="217"/>
      <c r="K8" s="167" t="s">
        <v>131</v>
      </c>
      <c r="L8" s="167" t="s">
        <v>135</v>
      </c>
      <c r="M8" s="217" t="s">
        <v>48</v>
      </c>
      <c r="N8" s="217"/>
      <c r="O8" s="167" t="s">
        <v>131</v>
      </c>
      <c r="P8" s="167" t="s">
        <v>135</v>
      </c>
      <c r="Q8" s="217" t="s">
        <v>48</v>
      </c>
      <c r="R8" s="217"/>
      <c r="S8" s="167" t="s">
        <v>131</v>
      </c>
      <c r="T8" s="167" t="s">
        <v>135</v>
      </c>
      <c r="U8" s="217" t="s">
        <v>48</v>
      </c>
      <c r="V8" s="217"/>
      <c r="W8" s="167" t="s">
        <v>131</v>
      </c>
      <c r="X8" s="167" t="s">
        <v>135</v>
      </c>
      <c r="Y8" s="217" t="s">
        <v>48</v>
      </c>
      <c r="Z8" s="218"/>
      <c r="AA8" s="10"/>
    </row>
    <row r="9" spans="1:27" s="11" customFormat="1">
      <c r="A9" s="108">
        <v>1</v>
      </c>
      <c r="B9" s="120" t="s">
        <v>86</v>
      </c>
      <c r="C9" s="76">
        <v>34</v>
      </c>
      <c r="D9" s="76">
        <v>33</v>
      </c>
      <c r="E9" s="146">
        <f t="shared" ref="E9:E19" si="0">D9-C9</f>
        <v>-1</v>
      </c>
      <c r="F9" s="147">
        <f>E9/C9</f>
        <v>-2.9411764705882353E-2</v>
      </c>
      <c r="G9" s="76">
        <v>9</v>
      </c>
      <c r="H9" s="76">
        <v>8</v>
      </c>
      <c r="I9" s="146">
        <f t="shared" ref="I9:I20" si="1">H9-G9</f>
        <v>-1</v>
      </c>
      <c r="J9" s="147">
        <f>I9/G9</f>
        <v>-0.1111111111111111</v>
      </c>
      <c r="K9" s="76">
        <v>3</v>
      </c>
      <c r="L9" s="76">
        <v>3</v>
      </c>
      <c r="M9" s="146">
        <f t="shared" ref="M9:M19" si="2">L9-K9</f>
        <v>0</v>
      </c>
      <c r="N9" s="147">
        <f t="shared" ref="N9:N19" si="3">M9/K9</f>
        <v>0</v>
      </c>
      <c r="O9" s="76">
        <v>16</v>
      </c>
      <c r="P9" s="76">
        <v>18</v>
      </c>
      <c r="Q9" s="146">
        <f t="shared" ref="Q9:Q20" si="4">P9-O9</f>
        <v>2</v>
      </c>
      <c r="R9" s="147">
        <f>Q9/O9</f>
        <v>0.125</v>
      </c>
      <c r="S9" s="76">
        <v>2</v>
      </c>
      <c r="T9" s="76">
        <v>2</v>
      </c>
      <c r="U9" s="146">
        <f t="shared" ref="U9:U20" si="5">T9-S9</f>
        <v>0</v>
      </c>
      <c r="V9" s="147">
        <f>U9/S9</f>
        <v>0</v>
      </c>
      <c r="W9" s="145">
        <f>C9+G9+K9+O9+S9</f>
        <v>64</v>
      </c>
      <c r="X9" s="145">
        <f>D9+H9+L9+P9+T9</f>
        <v>64</v>
      </c>
      <c r="Y9" s="159">
        <f>X9-W9</f>
        <v>0</v>
      </c>
      <c r="Z9" s="160">
        <f>Y9/W9</f>
        <v>0</v>
      </c>
      <c r="AA9" s="10"/>
    </row>
    <row r="10" spans="1:27" s="11" customFormat="1">
      <c r="A10" s="108">
        <v>2</v>
      </c>
      <c r="B10" s="121" t="s">
        <v>87</v>
      </c>
      <c r="C10" s="76">
        <v>51</v>
      </c>
      <c r="D10" s="76">
        <v>49</v>
      </c>
      <c r="E10" s="146">
        <f t="shared" si="0"/>
        <v>-2</v>
      </c>
      <c r="F10" s="147">
        <f t="shared" ref="F10:F19" si="6">E10/C10</f>
        <v>-3.9215686274509803E-2</v>
      </c>
      <c r="G10" s="76">
        <v>17</v>
      </c>
      <c r="H10" s="76">
        <v>17</v>
      </c>
      <c r="I10" s="146">
        <f t="shared" si="1"/>
        <v>0</v>
      </c>
      <c r="J10" s="147">
        <f t="shared" ref="J10:J20" si="7">I10/G10</f>
        <v>0</v>
      </c>
      <c r="K10" s="76">
        <v>5</v>
      </c>
      <c r="L10" s="76">
        <v>2</v>
      </c>
      <c r="M10" s="146">
        <f t="shared" si="2"/>
        <v>-3</v>
      </c>
      <c r="N10" s="147">
        <f t="shared" si="3"/>
        <v>-0.6</v>
      </c>
      <c r="O10" s="76">
        <v>34</v>
      </c>
      <c r="P10" s="76">
        <v>32</v>
      </c>
      <c r="Q10" s="146">
        <f t="shared" si="4"/>
        <v>-2</v>
      </c>
      <c r="R10" s="147">
        <f t="shared" ref="R10:R20" si="8">Q10/O10</f>
        <v>-5.8823529411764705E-2</v>
      </c>
      <c r="S10" s="76">
        <v>13</v>
      </c>
      <c r="T10" s="76">
        <v>12</v>
      </c>
      <c r="U10" s="146">
        <f t="shared" si="5"/>
        <v>-1</v>
      </c>
      <c r="V10" s="147">
        <f t="shared" ref="V10:V20" si="9">U10/S10</f>
        <v>-7.6923076923076927E-2</v>
      </c>
      <c r="W10" s="145">
        <f t="shared" ref="W10:W19" si="10">C10+G10+K10+O10+S10</f>
        <v>120</v>
      </c>
      <c r="X10" s="145">
        <f t="shared" ref="X10:X19" si="11">D10+H10+L10+P10+T10</f>
        <v>112</v>
      </c>
      <c r="Y10" s="159">
        <f t="shared" ref="Y10:Y20" si="12">X10-W10</f>
        <v>-8</v>
      </c>
      <c r="Z10" s="160">
        <f t="shared" ref="Z10:Z20" si="13">Y10/W10</f>
        <v>-6.6666666666666666E-2</v>
      </c>
      <c r="AA10" s="10"/>
    </row>
    <row r="11" spans="1:27" s="11" customFormat="1">
      <c r="A11" s="108">
        <v>3</v>
      </c>
      <c r="B11" s="121" t="s">
        <v>88</v>
      </c>
      <c r="C11" s="76">
        <v>55</v>
      </c>
      <c r="D11" s="76">
        <v>54</v>
      </c>
      <c r="E11" s="146">
        <f t="shared" si="0"/>
        <v>-1</v>
      </c>
      <c r="F11" s="147">
        <f t="shared" si="6"/>
        <v>-1.8181818181818181E-2</v>
      </c>
      <c r="G11" s="76">
        <v>14</v>
      </c>
      <c r="H11" s="76">
        <v>13</v>
      </c>
      <c r="I11" s="146">
        <f t="shared" si="1"/>
        <v>-1</v>
      </c>
      <c r="J11" s="147">
        <f t="shared" si="7"/>
        <v>-7.1428571428571425E-2</v>
      </c>
      <c r="K11" s="76">
        <v>3</v>
      </c>
      <c r="L11" s="76">
        <v>2</v>
      </c>
      <c r="M11" s="146">
        <f t="shared" si="2"/>
        <v>-1</v>
      </c>
      <c r="N11" s="147">
        <f t="shared" si="3"/>
        <v>-0.33333333333333331</v>
      </c>
      <c r="O11" s="76">
        <v>11</v>
      </c>
      <c r="P11" s="76">
        <v>13</v>
      </c>
      <c r="Q11" s="146">
        <f t="shared" si="4"/>
        <v>2</v>
      </c>
      <c r="R11" s="147">
        <f t="shared" si="8"/>
        <v>0.18181818181818182</v>
      </c>
      <c r="S11" s="76">
        <v>11</v>
      </c>
      <c r="T11" s="76">
        <v>10</v>
      </c>
      <c r="U11" s="146">
        <f t="shared" si="5"/>
        <v>-1</v>
      </c>
      <c r="V11" s="147">
        <f t="shared" si="9"/>
        <v>-9.0909090909090912E-2</v>
      </c>
      <c r="W11" s="145">
        <f t="shared" si="10"/>
        <v>94</v>
      </c>
      <c r="X11" s="145">
        <f t="shared" si="11"/>
        <v>92</v>
      </c>
      <c r="Y11" s="159">
        <f t="shared" si="12"/>
        <v>-2</v>
      </c>
      <c r="Z11" s="160">
        <f t="shared" si="13"/>
        <v>-2.1276595744680851E-2</v>
      </c>
      <c r="AA11" s="10"/>
    </row>
    <row r="12" spans="1:27" s="11" customFormat="1">
      <c r="A12" s="108">
        <v>4</v>
      </c>
      <c r="B12" s="120" t="s">
        <v>89</v>
      </c>
      <c r="C12" s="76">
        <v>179</v>
      </c>
      <c r="D12" s="76">
        <v>170</v>
      </c>
      <c r="E12" s="146">
        <f t="shared" si="0"/>
        <v>-9</v>
      </c>
      <c r="F12" s="147">
        <f t="shared" si="6"/>
        <v>-5.027932960893855E-2</v>
      </c>
      <c r="G12" s="76">
        <v>62</v>
      </c>
      <c r="H12" s="76">
        <v>50</v>
      </c>
      <c r="I12" s="146">
        <f t="shared" si="1"/>
        <v>-12</v>
      </c>
      <c r="J12" s="147">
        <f t="shared" si="7"/>
        <v>-0.19354838709677419</v>
      </c>
      <c r="K12" s="76">
        <v>30</v>
      </c>
      <c r="L12" s="76">
        <v>24</v>
      </c>
      <c r="M12" s="146">
        <f t="shared" si="2"/>
        <v>-6</v>
      </c>
      <c r="N12" s="147">
        <f t="shared" si="3"/>
        <v>-0.2</v>
      </c>
      <c r="O12" s="76">
        <v>92</v>
      </c>
      <c r="P12" s="76">
        <v>84</v>
      </c>
      <c r="Q12" s="146">
        <f t="shared" si="4"/>
        <v>-8</v>
      </c>
      <c r="R12" s="147">
        <f t="shared" si="8"/>
        <v>-8.6956521739130432E-2</v>
      </c>
      <c r="S12" s="76">
        <v>36</v>
      </c>
      <c r="T12" s="76">
        <v>34</v>
      </c>
      <c r="U12" s="146">
        <f t="shared" si="5"/>
        <v>-2</v>
      </c>
      <c r="V12" s="147">
        <f t="shared" si="9"/>
        <v>-5.5555555555555552E-2</v>
      </c>
      <c r="W12" s="145">
        <f t="shared" si="10"/>
        <v>399</v>
      </c>
      <c r="X12" s="145">
        <f t="shared" si="11"/>
        <v>362</v>
      </c>
      <c r="Y12" s="159">
        <f t="shared" si="12"/>
        <v>-37</v>
      </c>
      <c r="Z12" s="160">
        <f t="shared" si="13"/>
        <v>-9.2731829573934832E-2</v>
      </c>
      <c r="AA12" s="10"/>
    </row>
    <row r="13" spans="1:27" s="11" customFormat="1">
      <c r="A13" s="108">
        <v>5</v>
      </c>
      <c r="B13" s="120" t="s">
        <v>90</v>
      </c>
      <c r="C13" s="76">
        <v>100</v>
      </c>
      <c r="D13" s="76">
        <v>99</v>
      </c>
      <c r="E13" s="146">
        <f t="shared" si="0"/>
        <v>-1</v>
      </c>
      <c r="F13" s="147">
        <f t="shared" si="6"/>
        <v>-0.01</v>
      </c>
      <c r="G13" s="76">
        <v>50</v>
      </c>
      <c r="H13" s="76">
        <v>41</v>
      </c>
      <c r="I13" s="146">
        <f t="shared" si="1"/>
        <v>-9</v>
      </c>
      <c r="J13" s="147">
        <f t="shared" si="7"/>
        <v>-0.18</v>
      </c>
      <c r="K13" s="76">
        <v>48</v>
      </c>
      <c r="L13" s="76">
        <v>39</v>
      </c>
      <c r="M13" s="146">
        <f t="shared" si="2"/>
        <v>-9</v>
      </c>
      <c r="N13" s="147">
        <f t="shared" si="3"/>
        <v>-0.1875</v>
      </c>
      <c r="O13" s="76">
        <v>48</v>
      </c>
      <c r="P13" s="76">
        <v>43</v>
      </c>
      <c r="Q13" s="146">
        <f t="shared" si="4"/>
        <v>-5</v>
      </c>
      <c r="R13" s="147">
        <f t="shared" si="8"/>
        <v>-0.10416666666666667</v>
      </c>
      <c r="S13" s="76">
        <v>62</v>
      </c>
      <c r="T13" s="76">
        <v>55</v>
      </c>
      <c r="U13" s="146">
        <f t="shared" si="5"/>
        <v>-7</v>
      </c>
      <c r="V13" s="147">
        <f t="shared" si="9"/>
        <v>-0.11290322580645161</v>
      </c>
      <c r="W13" s="145">
        <f t="shared" si="10"/>
        <v>308</v>
      </c>
      <c r="X13" s="145">
        <f t="shared" si="11"/>
        <v>277</v>
      </c>
      <c r="Y13" s="159">
        <f t="shared" si="12"/>
        <v>-31</v>
      </c>
      <c r="Z13" s="160">
        <f t="shared" si="13"/>
        <v>-0.10064935064935066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1</v>
      </c>
      <c r="E14" s="146">
        <f t="shared" si="0"/>
        <v>0</v>
      </c>
      <c r="F14" s="147">
        <f t="shared" si="6"/>
        <v>0</v>
      </c>
      <c r="G14" s="76">
        <v>0</v>
      </c>
      <c r="H14" s="76">
        <v>0</v>
      </c>
      <c r="I14" s="146">
        <f t="shared" si="1"/>
        <v>0</v>
      </c>
      <c r="J14" s="147" t="e">
        <f t="shared" si="7"/>
        <v>#DIV/0!</v>
      </c>
      <c r="K14" s="76">
        <v>1</v>
      </c>
      <c r="L14" s="76">
        <v>1</v>
      </c>
      <c r="M14" s="146">
        <f t="shared" si="2"/>
        <v>0</v>
      </c>
      <c r="N14" s="147">
        <f t="shared" si="3"/>
        <v>0</v>
      </c>
      <c r="O14" s="76">
        <v>0</v>
      </c>
      <c r="P14" s="76">
        <v>0</v>
      </c>
      <c r="Q14" s="146">
        <f t="shared" si="4"/>
        <v>0</v>
      </c>
      <c r="R14" s="147" t="e">
        <f t="shared" si="8"/>
        <v>#DIV/0!</v>
      </c>
      <c r="S14" s="76">
        <v>1</v>
      </c>
      <c r="T14" s="76">
        <v>1</v>
      </c>
      <c r="U14" s="146">
        <f t="shared" si="5"/>
        <v>0</v>
      </c>
      <c r="V14" s="147">
        <f t="shared" si="9"/>
        <v>0</v>
      </c>
      <c r="W14" s="145">
        <f t="shared" si="10"/>
        <v>3</v>
      </c>
      <c r="X14" s="145">
        <f t="shared" si="11"/>
        <v>3</v>
      </c>
      <c r="Y14" s="159">
        <f t="shared" si="12"/>
        <v>0</v>
      </c>
      <c r="Z14" s="160">
        <f t="shared" si="13"/>
        <v>0</v>
      </c>
      <c r="AA14" s="10"/>
    </row>
    <row r="15" spans="1:27" s="11" customFormat="1">
      <c r="A15" s="108">
        <v>7</v>
      </c>
      <c r="B15" s="120" t="s">
        <v>92</v>
      </c>
      <c r="C15" s="76">
        <v>42</v>
      </c>
      <c r="D15" s="76">
        <v>43</v>
      </c>
      <c r="E15" s="146">
        <f t="shared" si="0"/>
        <v>1</v>
      </c>
      <c r="F15" s="147">
        <f t="shared" si="6"/>
        <v>2.3809523809523808E-2</v>
      </c>
      <c r="G15" s="76">
        <v>16</v>
      </c>
      <c r="H15" s="76">
        <v>16</v>
      </c>
      <c r="I15" s="146">
        <f t="shared" si="1"/>
        <v>0</v>
      </c>
      <c r="J15" s="147">
        <f t="shared" si="7"/>
        <v>0</v>
      </c>
      <c r="K15" s="76">
        <v>9</v>
      </c>
      <c r="L15" s="76">
        <v>8</v>
      </c>
      <c r="M15" s="146">
        <f t="shared" si="2"/>
        <v>-1</v>
      </c>
      <c r="N15" s="147">
        <f t="shared" si="3"/>
        <v>-0.1111111111111111</v>
      </c>
      <c r="O15" s="76">
        <v>35</v>
      </c>
      <c r="P15" s="76">
        <v>31</v>
      </c>
      <c r="Q15" s="146">
        <f t="shared" si="4"/>
        <v>-4</v>
      </c>
      <c r="R15" s="147">
        <f t="shared" si="8"/>
        <v>-0.11428571428571428</v>
      </c>
      <c r="S15" s="76">
        <v>21</v>
      </c>
      <c r="T15" s="76">
        <v>21</v>
      </c>
      <c r="U15" s="146">
        <f t="shared" si="5"/>
        <v>0</v>
      </c>
      <c r="V15" s="147">
        <f t="shared" si="9"/>
        <v>0</v>
      </c>
      <c r="W15" s="145">
        <f t="shared" si="10"/>
        <v>123</v>
      </c>
      <c r="X15" s="145">
        <f t="shared" si="11"/>
        <v>119</v>
      </c>
      <c r="Y15" s="159">
        <f t="shared" si="12"/>
        <v>-4</v>
      </c>
      <c r="Z15" s="160">
        <f t="shared" si="13"/>
        <v>-3.2520325203252036E-2</v>
      </c>
      <c r="AA15" s="10"/>
    </row>
    <row r="16" spans="1:27" s="11" customFormat="1">
      <c r="A16" s="108">
        <v>8</v>
      </c>
      <c r="B16" s="120" t="s">
        <v>93</v>
      </c>
      <c r="C16" s="76">
        <v>13</v>
      </c>
      <c r="D16" s="76">
        <v>14</v>
      </c>
      <c r="E16" s="146">
        <f t="shared" si="0"/>
        <v>1</v>
      </c>
      <c r="F16" s="147">
        <f t="shared" si="6"/>
        <v>7.6923076923076927E-2</v>
      </c>
      <c r="G16" s="76">
        <v>8</v>
      </c>
      <c r="H16" s="76">
        <v>5</v>
      </c>
      <c r="I16" s="146">
        <f t="shared" si="1"/>
        <v>-3</v>
      </c>
      <c r="J16" s="147">
        <f t="shared" si="7"/>
        <v>-0.375</v>
      </c>
      <c r="K16" s="76">
        <v>9</v>
      </c>
      <c r="L16" s="76">
        <v>9</v>
      </c>
      <c r="M16" s="146">
        <f t="shared" si="2"/>
        <v>0</v>
      </c>
      <c r="N16" s="147">
        <f t="shared" si="3"/>
        <v>0</v>
      </c>
      <c r="O16" s="76">
        <v>20</v>
      </c>
      <c r="P16" s="76">
        <v>18</v>
      </c>
      <c r="Q16" s="146">
        <f t="shared" si="4"/>
        <v>-2</v>
      </c>
      <c r="R16" s="147">
        <f t="shared" si="8"/>
        <v>-0.1</v>
      </c>
      <c r="S16" s="76">
        <v>13</v>
      </c>
      <c r="T16" s="76">
        <v>8</v>
      </c>
      <c r="U16" s="146">
        <f t="shared" si="5"/>
        <v>-5</v>
      </c>
      <c r="V16" s="147">
        <f t="shared" si="9"/>
        <v>-0.38461538461538464</v>
      </c>
      <c r="W16" s="145">
        <f t="shared" si="10"/>
        <v>63</v>
      </c>
      <c r="X16" s="145">
        <f t="shared" si="11"/>
        <v>54</v>
      </c>
      <c r="Y16" s="159">
        <f t="shared" si="12"/>
        <v>-9</v>
      </c>
      <c r="Z16" s="160">
        <f t="shared" si="13"/>
        <v>-0.14285714285714285</v>
      </c>
      <c r="AA16" s="10"/>
    </row>
    <row r="17" spans="1:27" s="11" customFormat="1">
      <c r="A17" s="108">
        <v>9</v>
      </c>
      <c r="B17" s="120" t="s">
        <v>94</v>
      </c>
      <c r="C17" s="76">
        <v>104</v>
      </c>
      <c r="D17" s="76">
        <v>98</v>
      </c>
      <c r="E17" s="146">
        <f t="shared" si="0"/>
        <v>-6</v>
      </c>
      <c r="F17" s="147">
        <f t="shared" si="6"/>
        <v>-5.7692307692307696E-2</v>
      </c>
      <c r="G17" s="76">
        <v>61</v>
      </c>
      <c r="H17" s="76">
        <v>58</v>
      </c>
      <c r="I17" s="146">
        <f t="shared" si="1"/>
        <v>-3</v>
      </c>
      <c r="J17" s="147">
        <f t="shared" si="7"/>
        <v>-4.9180327868852458E-2</v>
      </c>
      <c r="K17" s="76">
        <v>23</v>
      </c>
      <c r="L17" s="76">
        <v>16</v>
      </c>
      <c r="M17" s="146">
        <f t="shared" si="2"/>
        <v>-7</v>
      </c>
      <c r="N17" s="147">
        <f t="shared" si="3"/>
        <v>-0.30434782608695654</v>
      </c>
      <c r="O17" s="76">
        <v>75</v>
      </c>
      <c r="P17" s="76">
        <v>73</v>
      </c>
      <c r="Q17" s="146">
        <f t="shared" si="4"/>
        <v>-2</v>
      </c>
      <c r="R17" s="147">
        <f t="shared" si="8"/>
        <v>-2.6666666666666668E-2</v>
      </c>
      <c r="S17" s="76">
        <v>49</v>
      </c>
      <c r="T17" s="76">
        <v>46</v>
      </c>
      <c r="U17" s="146">
        <f t="shared" si="5"/>
        <v>-3</v>
      </c>
      <c r="V17" s="147">
        <f t="shared" si="9"/>
        <v>-6.1224489795918366E-2</v>
      </c>
      <c r="W17" s="145">
        <f t="shared" si="10"/>
        <v>312</v>
      </c>
      <c r="X17" s="145">
        <f t="shared" si="11"/>
        <v>291</v>
      </c>
      <c r="Y17" s="159">
        <f t="shared" si="12"/>
        <v>-21</v>
      </c>
      <c r="Z17" s="160">
        <f t="shared" si="13"/>
        <v>-6.7307692307692304E-2</v>
      </c>
      <c r="AA17" s="10"/>
    </row>
    <row r="18" spans="1:27" s="11" customFormat="1">
      <c r="A18" s="108">
        <v>10</v>
      </c>
      <c r="B18" s="120" t="s">
        <v>104</v>
      </c>
      <c r="C18" s="76">
        <v>0</v>
      </c>
      <c r="D18" s="76">
        <v>1</v>
      </c>
      <c r="E18" s="146">
        <f t="shared" si="0"/>
        <v>1</v>
      </c>
      <c r="F18" s="147" t="e">
        <f t="shared" si="6"/>
        <v>#DIV/0!</v>
      </c>
      <c r="G18" s="76">
        <v>1</v>
      </c>
      <c r="H18" s="76">
        <v>1</v>
      </c>
      <c r="I18" s="146">
        <f t="shared" si="1"/>
        <v>0</v>
      </c>
      <c r="J18" s="147">
        <f t="shared" si="7"/>
        <v>0</v>
      </c>
      <c r="K18" s="76">
        <v>0</v>
      </c>
      <c r="L18" s="76">
        <v>0</v>
      </c>
      <c r="M18" s="146">
        <f t="shared" si="2"/>
        <v>0</v>
      </c>
      <c r="N18" s="147" t="e">
        <f t="shared" si="3"/>
        <v>#DIV/0!</v>
      </c>
      <c r="O18" s="76">
        <v>0</v>
      </c>
      <c r="P18" s="76">
        <v>0</v>
      </c>
      <c r="Q18" s="146">
        <f t="shared" si="4"/>
        <v>0</v>
      </c>
      <c r="R18" s="147" t="e">
        <f t="shared" si="8"/>
        <v>#DIV/0!</v>
      </c>
      <c r="S18" s="76">
        <v>0</v>
      </c>
      <c r="T18" s="76">
        <v>0</v>
      </c>
      <c r="U18" s="146">
        <f t="shared" si="5"/>
        <v>0</v>
      </c>
      <c r="V18" s="147" t="e">
        <f t="shared" si="9"/>
        <v>#DIV/0!</v>
      </c>
      <c r="W18" s="145">
        <f t="shared" si="10"/>
        <v>1</v>
      </c>
      <c r="X18" s="145">
        <f t="shared" si="11"/>
        <v>2</v>
      </c>
      <c r="Y18" s="159">
        <f t="shared" si="12"/>
        <v>1</v>
      </c>
      <c r="Z18" s="160">
        <f t="shared" si="13"/>
        <v>1</v>
      </c>
      <c r="AA18" s="10"/>
    </row>
    <row r="19" spans="1:27" s="11" customFormat="1">
      <c r="A19" s="108" t="s">
        <v>71</v>
      </c>
      <c r="B19" s="121" t="s">
        <v>13</v>
      </c>
      <c r="C19" s="76">
        <v>80</v>
      </c>
      <c r="D19" s="76">
        <v>74</v>
      </c>
      <c r="E19" s="146">
        <f t="shared" si="0"/>
        <v>-6</v>
      </c>
      <c r="F19" s="147">
        <f t="shared" si="6"/>
        <v>-7.4999999999999997E-2</v>
      </c>
      <c r="G19" s="76">
        <v>36</v>
      </c>
      <c r="H19" s="76">
        <v>34</v>
      </c>
      <c r="I19" s="146">
        <f t="shared" si="1"/>
        <v>-2</v>
      </c>
      <c r="J19" s="147">
        <f t="shared" si="7"/>
        <v>-5.5555555555555552E-2</v>
      </c>
      <c r="K19" s="76">
        <v>3</v>
      </c>
      <c r="L19" s="76">
        <v>3</v>
      </c>
      <c r="M19" s="146">
        <f t="shared" si="2"/>
        <v>0</v>
      </c>
      <c r="N19" s="147">
        <f t="shared" si="3"/>
        <v>0</v>
      </c>
      <c r="O19" s="76">
        <v>63</v>
      </c>
      <c r="P19" s="76">
        <v>63</v>
      </c>
      <c r="Q19" s="146">
        <f t="shared" si="4"/>
        <v>0</v>
      </c>
      <c r="R19" s="147">
        <f t="shared" si="8"/>
        <v>0</v>
      </c>
      <c r="S19" s="76">
        <v>95</v>
      </c>
      <c r="T19" s="76">
        <v>90</v>
      </c>
      <c r="U19" s="146">
        <f t="shared" si="5"/>
        <v>-5</v>
      </c>
      <c r="V19" s="147">
        <f t="shared" si="9"/>
        <v>-5.2631578947368418E-2</v>
      </c>
      <c r="W19" s="145">
        <f t="shared" si="10"/>
        <v>277</v>
      </c>
      <c r="X19" s="145">
        <f t="shared" si="11"/>
        <v>264</v>
      </c>
      <c r="Y19" s="159">
        <f t="shared" si="12"/>
        <v>-13</v>
      </c>
      <c r="Z19" s="160">
        <f t="shared" si="13"/>
        <v>-4.6931407942238268E-2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659</v>
      </c>
      <c r="D20" s="139">
        <f>SUM(D9:D19)</f>
        <v>636</v>
      </c>
      <c r="E20" s="139">
        <f t="shared" ref="E20" si="14">D20-C20</f>
        <v>-23</v>
      </c>
      <c r="F20" s="140">
        <f t="shared" ref="F20" si="15">E20/C20</f>
        <v>-3.490136570561457E-2</v>
      </c>
      <c r="G20" s="139">
        <f>SUM(G9:G19)</f>
        <v>274</v>
      </c>
      <c r="H20" s="139">
        <f>SUM(H9:H19)</f>
        <v>243</v>
      </c>
      <c r="I20" s="139">
        <f t="shared" si="1"/>
        <v>-31</v>
      </c>
      <c r="J20" s="140">
        <f t="shared" si="7"/>
        <v>-0.11313868613138686</v>
      </c>
      <c r="K20" s="139">
        <f>SUM(K9:K19)</f>
        <v>134</v>
      </c>
      <c r="L20" s="139">
        <f>SUM(L9:L19)</f>
        <v>107</v>
      </c>
      <c r="M20" s="139">
        <f t="shared" ref="M20" si="16">L20-K20</f>
        <v>-27</v>
      </c>
      <c r="N20" s="140">
        <f t="shared" ref="N20" si="17">M20/K20</f>
        <v>-0.20149253731343283</v>
      </c>
      <c r="O20" s="139">
        <f>SUM(O9:O19)</f>
        <v>394</v>
      </c>
      <c r="P20" s="139">
        <f>SUM(P9:P19)</f>
        <v>375</v>
      </c>
      <c r="Q20" s="139">
        <f t="shared" si="4"/>
        <v>-19</v>
      </c>
      <c r="R20" s="140">
        <f t="shared" si="8"/>
        <v>-4.8223350253807105E-2</v>
      </c>
      <c r="S20" s="139">
        <f>SUM(S9:S19)</f>
        <v>303</v>
      </c>
      <c r="T20" s="139">
        <f>SUM(T9:T19)</f>
        <v>279</v>
      </c>
      <c r="U20" s="139">
        <f t="shared" si="5"/>
        <v>-24</v>
      </c>
      <c r="V20" s="140">
        <f t="shared" si="9"/>
        <v>-7.9207920792079209E-2</v>
      </c>
      <c r="W20" s="139">
        <f>SUM(W9:W19)</f>
        <v>1764</v>
      </c>
      <c r="X20" s="139">
        <f>SUM(X9:X19)</f>
        <v>1640</v>
      </c>
      <c r="Y20" s="139">
        <f t="shared" si="12"/>
        <v>-124</v>
      </c>
      <c r="Z20" s="141">
        <f t="shared" si="13"/>
        <v>-7.029478458049887E-2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I43" sqref="I4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6" t="s">
        <v>75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8"/>
      <c r="B5" s="54" t="s">
        <v>0</v>
      </c>
      <c r="C5" s="55" t="s">
        <v>46</v>
      </c>
      <c r="D5" s="217" t="s">
        <v>15</v>
      </c>
      <c r="E5" s="217"/>
      <c r="F5" s="217"/>
      <c r="G5" s="217"/>
      <c r="H5" s="217" t="s">
        <v>50</v>
      </c>
      <c r="I5" s="217"/>
      <c r="J5" s="217" t="s">
        <v>16</v>
      </c>
      <c r="K5" s="217"/>
      <c r="L5" s="217" t="s">
        <v>16</v>
      </c>
      <c r="M5" s="217"/>
      <c r="N5" s="217" t="s">
        <v>16</v>
      </c>
      <c r="O5" s="217"/>
      <c r="P5" s="217" t="s">
        <v>17</v>
      </c>
      <c r="Q5" s="217"/>
      <c r="R5" s="217"/>
      <c r="S5" s="217"/>
      <c r="T5" s="217" t="s">
        <v>18</v>
      </c>
      <c r="U5" s="217"/>
      <c r="V5" s="217"/>
      <c r="W5" s="217"/>
      <c r="X5" s="217" t="s">
        <v>14</v>
      </c>
      <c r="Y5" s="217"/>
      <c r="Z5" s="217"/>
      <c r="AA5" s="218"/>
    </row>
    <row r="6" spans="1:27" s="10" customFormat="1">
      <c r="A6" s="58"/>
      <c r="B6" s="54" t="s">
        <v>1</v>
      </c>
      <c r="C6" s="55" t="s">
        <v>47</v>
      </c>
      <c r="D6" s="54" t="s">
        <v>131</v>
      </c>
      <c r="E6" s="54" t="s">
        <v>135</v>
      </c>
      <c r="F6" s="217" t="s">
        <v>22</v>
      </c>
      <c r="G6" s="217"/>
      <c r="H6" s="54" t="s">
        <v>131</v>
      </c>
      <c r="I6" s="54" t="s">
        <v>135</v>
      </c>
      <c r="J6" s="217" t="s">
        <v>22</v>
      </c>
      <c r="K6" s="217"/>
      <c r="L6" s="54" t="s">
        <v>131</v>
      </c>
      <c r="M6" s="54" t="s">
        <v>135</v>
      </c>
      <c r="N6" s="217" t="s">
        <v>22</v>
      </c>
      <c r="O6" s="217"/>
      <c r="P6" s="54" t="s">
        <v>131</v>
      </c>
      <c r="Q6" s="54" t="s">
        <v>135</v>
      </c>
      <c r="R6" s="217" t="s">
        <v>22</v>
      </c>
      <c r="S6" s="217"/>
      <c r="T6" s="54" t="s">
        <v>131</v>
      </c>
      <c r="U6" s="54" t="s">
        <v>135</v>
      </c>
      <c r="V6" s="217" t="s">
        <v>22</v>
      </c>
      <c r="W6" s="217"/>
      <c r="X6" s="54" t="s">
        <v>131</v>
      </c>
      <c r="Y6" s="54" t="s">
        <v>135</v>
      </c>
      <c r="Z6" s="217" t="s">
        <v>22</v>
      </c>
      <c r="AA6" s="218"/>
    </row>
    <row r="7" spans="1:27" s="10" customFormat="1" ht="28.5" customHeight="1">
      <c r="A7" s="59" t="s">
        <v>2</v>
      </c>
      <c r="B7" s="101" t="s">
        <v>24</v>
      </c>
      <c r="C7" s="102">
        <f>Y7/Y20</f>
        <v>7.3170731707317077E-3</v>
      </c>
      <c r="D7" s="76">
        <v>7</v>
      </c>
      <c r="E7" s="76">
        <v>4</v>
      </c>
      <c r="F7" s="116">
        <f t="shared" ref="F7:F20" si="0">E7-D7</f>
        <v>-3</v>
      </c>
      <c r="G7" s="117">
        <f t="shared" ref="G7:G20" si="1">F7/D7</f>
        <v>-0.42857142857142855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5</v>
      </c>
      <c r="Q7" s="76">
        <v>3</v>
      </c>
      <c r="R7" s="118">
        <f>Q7-P7</f>
        <v>-2</v>
      </c>
      <c r="S7" s="117">
        <f>R7/P7</f>
        <v>-0.4</v>
      </c>
      <c r="T7" s="76">
        <v>2</v>
      </c>
      <c r="U7" s="76">
        <v>3</v>
      </c>
      <c r="V7" s="118">
        <f>U7-T7</f>
        <v>1</v>
      </c>
      <c r="W7" s="117">
        <f>V7/T7</f>
        <v>0.5</v>
      </c>
      <c r="X7" s="118">
        <f>D7+H7+L7+P7+T7</f>
        <v>16</v>
      </c>
      <c r="Y7" s="118">
        <f>E7+I7+M7+Q7+U7</f>
        <v>12</v>
      </c>
      <c r="Z7" s="118">
        <f>Y7-X7</f>
        <v>-4</v>
      </c>
      <c r="AA7" s="119">
        <f>Z7/X7</f>
        <v>-0.25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6.0975609756097561E-4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2</v>
      </c>
      <c r="I8" s="76">
        <v>1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2</v>
      </c>
      <c r="Y8" s="118">
        <f t="shared" si="6"/>
        <v>1</v>
      </c>
      <c r="Z8" s="118">
        <f t="shared" ref="Z8:Z19" si="7">Y8-X8</f>
        <v>-1</v>
      </c>
      <c r="AA8" s="119">
        <f t="shared" ref="AA8:AA19" si="8">Z8/X8</f>
        <v>-0.5</v>
      </c>
    </row>
    <row r="9" spans="1:27" s="10" customFormat="1" ht="15">
      <c r="A9" s="59" t="s">
        <v>3</v>
      </c>
      <c r="B9" s="101" t="s">
        <v>4</v>
      </c>
      <c r="C9" s="102">
        <f>Y9/Y20</f>
        <v>6.6463414634146345E-2</v>
      </c>
      <c r="D9" s="76">
        <v>54</v>
      </c>
      <c r="E9" s="76">
        <v>53</v>
      </c>
      <c r="F9" s="116">
        <f t="shared" si="0"/>
        <v>-1</v>
      </c>
      <c r="G9" s="117">
        <f t="shared" si="1"/>
        <v>-1.8518518518518517E-2</v>
      </c>
      <c r="H9" s="76">
        <v>18</v>
      </c>
      <c r="I9" s="76">
        <v>15</v>
      </c>
      <c r="J9" s="118">
        <f t="shared" ref="J9:J19" si="9">I9-H9</f>
        <v>-3</v>
      </c>
      <c r="K9" s="117">
        <f t="shared" ref="K9:K19" si="10">J9/H9</f>
        <v>-0.16666666666666666</v>
      </c>
      <c r="L9" s="76">
        <v>5</v>
      </c>
      <c r="M9" s="76">
        <v>4</v>
      </c>
      <c r="N9" s="118">
        <f t="shared" ref="N9:N20" si="11">M9-L9</f>
        <v>-1</v>
      </c>
      <c r="O9" s="117">
        <f t="shared" ref="O9:O19" si="12">N9/L9</f>
        <v>-0.2</v>
      </c>
      <c r="P9" s="76">
        <v>30</v>
      </c>
      <c r="Q9" s="76">
        <v>30</v>
      </c>
      <c r="R9" s="118">
        <f t="shared" si="2"/>
        <v>0</v>
      </c>
      <c r="S9" s="117">
        <f t="shared" si="3"/>
        <v>0</v>
      </c>
      <c r="T9" s="76">
        <v>10</v>
      </c>
      <c r="U9" s="76">
        <v>7</v>
      </c>
      <c r="V9" s="118">
        <f t="shared" si="4"/>
        <v>-3</v>
      </c>
      <c r="W9" s="117">
        <f t="shared" si="5"/>
        <v>-0.3</v>
      </c>
      <c r="X9" s="118">
        <f t="shared" si="6"/>
        <v>117</v>
      </c>
      <c r="Y9" s="118">
        <f t="shared" si="6"/>
        <v>109</v>
      </c>
      <c r="Z9" s="118">
        <f t="shared" si="7"/>
        <v>-8</v>
      </c>
      <c r="AA9" s="119">
        <f t="shared" si="8"/>
        <v>-6.8376068376068383E-2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1.2195121951219512E-3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2</v>
      </c>
      <c r="Y10" s="118">
        <f t="shared" si="6"/>
        <v>2</v>
      </c>
      <c r="Z10" s="118">
        <f t="shared" si="7"/>
        <v>0</v>
      </c>
      <c r="AA10" s="119">
        <f t="shared" si="8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1.8292682926829269E-3</v>
      </c>
      <c r="D11" s="76">
        <v>3</v>
      </c>
      <c r="E11" s="76">
        <v>2</v>
      </c>
      <c r="F11" s="116">
        <f t="shared" si="0"/>
        <v>-1</v>
      </c>
      <c r="G11" s="117">
        <f t="shared" si="1"/>
        <v>-0.33333333333333331</v>
      </c>
      <c r="H11" s="76">
        <v>1</v>
      </c>
      <c r="I11" s="76">
        <v>1</v>
      </c>
      <c r="J11" s="118">
        <f t="shared" si="9"/>
        <v>0</v>
      </c>
      <c r="K11" s="117">
        <f t="shared" si="10"/>
        <v>0</v>
      </c>
      <c r="L11" s="76"/>
      <c r="M11" s="76"/>
      <c r="N11" s="118">
        <f t="shared" si="11"/>
        <v>0</v>
      </c>
      <c r="O11" s="117" t="e">
        <f t="shared" si="12"/>
        <v>#DIV/0!</v>
      </c>
      <c r="P11" s="76"/>
      <c r="Q11" s="76"/>
      <c r="R11" s="118">
        <f t="shared" si="2"/>
        <v>0</v>
      </c>
      <c r="S11" s="117" t="e">
        <f t="shared" si="3"/>
        <v>#DIV/0!</v>
      </c>
      <c r="T11" s="76"/>
      <c r="U11" s="76"/>
      <c r="V11" s="118"/>
      <c r="W11" s="117"/>
      <c r="X11" s="118">
        <f t="shared" si="6"/>
        <v>4</v>
      </c>
      <c r="Y11" s="118">
        <f t="shared" si="6"/>
        <v>3</v>
      </c>
      <c r="Z11" s="118">
        <f t="shared" si="7"/>
        <v>-1</v>
      </c>
      <c r="AA11" s="119">
        <f t="shared" si="8"/>
        <v>-0.25</v>
      </c>
    </row>
    <row r="12" spans="1:27" s="10" customFormat="1" ht="15">
      <c r="A12" s="59" t="s">
        <v>6</v>
      </c>
      <c r="B12" s="101" t="s">
        <v>7</v>
      </c>
      <c r="C12" s="102">
        <f>Y12/Y20</f>
        <v>8.1707317073170735E-2</v>
      </c>
      <c r="D12" s="76">
        <v>45</v>
      </c>
      <c r="E12" s="76">
        <v>44</v>
      </c>
      <c r="F12" s="116">
        <f t="shared" si="0"/>
        <v>-1</v>
      </c>
      <c r="G12" s="117">
        <f t="shared" si="1"/>
        <v>-2.2222222222222223E-2</v>
      </c>
      <c r="H12" s="76">
        <v>17</v>
      </c>
      <c r="I12" s="76">
        <v>16</v>
      </c>
      <c r="J12" s="118">
        <f t="shared" si="9"/>
        <v>-1</v>
      </c>
      <c r="K12" s="117">
        <f t="shared" si="10"/>
        <v>-5.8823529411764705E-2</v>
      </c>
      <c r="L12" s="76">
        <v>10</v>
      </c>
      <c r="M12" s="76">
        <v>8</v>
      </c>
      <c r="N12" s="118">
        <f t="shared" si="11"/>
        <v>-2</v>
      </c>
      <c r="O12" s="117">
        <f t="shared" si="12"/>
        <v>-0.2</v>
      </c>
      <c r="P12" s="76">
        <v>33</v>
      </c>
      <c r="Q12" s="76">
        <v>29</v>
      </c>
      <c r="R12" s="118">
        <f t="shared" si="2"/>
        <v>-4</v>
      </c>
      <c r="S12" s="117">
        <f t="shared" si="3"/>
        <v>-0.12121212121212122</v>
      </c>
      <c r="T12" s="76">
        <v>40</v>
      </c>
      <c r="U12" s="76">
        <v>37</v>
      </c>
      <c r="V12" s="118">
        <f t="shared" si="4"/>
        <v>-3</v>
      </c>
      <c r="W12" s="117">
        <f t="shared" si="5"/>
        <v>-7.4999999999999997E-2</v>
      </c>
      <c r="X12" s="118">
        <f t="shared" si="6"/>
        <v>145</v>
      </c>
      <c r="Y12" s="118">
        <f t="shared" si="6"/>
        <v>134</v>
      </c>
      <c r="Z12" s="118">
        <f t="shared" si="7"/>
        <v>-11</v>
      </c>
      <c r="AA12" s="119">
        <f t="shared" si="8"/>
        <v>-7.586206896551724E-2</v>
      </c>
    </row>
    <row r="13" spans="1:27" s="10" customFormat="1" ht="15">
      <c r="A13" s="59" t="s">
        <v>8</v>
      </c>
      <c r="B13" s="101" t="s">
        <v>9</v>
      </c>
      <c r="C13" s="102">
        <f>Y13/Y20</f>
        <v>0.18841463414634146</v>
      </c>
      <c r="D13" s="76">
        <v>130</v>
      </c>
      <c r="E13" s="76">
        <v>128</v>
      </c>
      <c r="F13" s="116">
        <f t="shared" si="0"/>
        <v>-2</v>
      </c>
      <c r="G13" s="117">
        <f t="shared" si="1"/>
        <v>-1.5384615384615385E-2</v>
      </c>
      <c r="H13" s="76">
        <v>50</v>
      </c>
      <c r="I13" s="76">
        <v>48</v>
      </c>
      <c r="J13" s="118">
        <f t="shared" si="9"/>
        <v>-2</v>
      </c>
      <c r="K13" s="117">
        <f t="shared" si="10"/>
        <v>-0.04</v>
      </c>
      <c r="L13" s="76">
        <v>22</v>
      </c>
      <c r="M13" s="76">
        <v>19</v>
      </c>
      <c r="N13" s="118">
        <f t="shared" si="11"/>
        <v>-3</v>
      </c>
      <c r="O13" s="117">
        <f t="shared" si="12"/>
        <v>-0.13636363636363635</v>
      </c>
      <c r="P13" s="76">
        <v>89</v>
      </c>
      <c r="Q13" s="76">
        <v>86</v>
      </c>
      <c r="R13" s="118">
        <f t="shared" si="2"/>
        <v>-3</v>
      </c>
      <c r="S13" s="117">
        <f t="shared" si="3"/>
        <v>-3.3707865168539325E-2</v>
      </c>
      <c r="T13" s="76">
        <v>33</v>
      </c>
      <c r="U13" s="76">
        <v>28</v>
      </c>
      <c r="V13" s="118">
        <f t="shared" si="4"/>
        <v>-5</v>
      </c>
      <c r="W13" s="117">
        <f t="shared" si="5"/>
        <v>-0.15151515151515152</v>
      </c>
      <c r="X13" s="118">
        <f t="shared" si="6"/>
        <v>324</v>
      </c>
      <c r="Y13" s="118">
        <f t="shared" si="6"/>
        <v>309</v>
      </c>
      <c r="Z13" s="118">
        <f t="shared" si="7"/>
        <v>-15</v>
      </c>
      <c r="AA13" s="119">
        <f t="shared" si="8"/>
        <v>-4.6296296296296294E-2</v>
      </c>
    </row>
    <row r="14" spans="1:27" s="10" customFormat="1" ht="26.25">
      <c r="A14" s="59" t="s">
        <v>10</v>
      </c>
      <c r="B14" s="101" t="s">
        <v>26</v>
      </c>
      <c r="C14" s="102">
        <f>Y14/Y20</f>
        <v>3.7195121951219511E-2</v>
      </c>
      <c r="D14" s="76">
        <v>23</v>
      </c>
      <c r="E14" s="76">
        <v>21</v>
      </c>
      <c r="F14" s="116">
        <f t="shared" si="0"/>
        <v>-2</v>
      </c>
      <c r="G14" s="117">
        <f t="shared" si="1"/>
        <v>-8.6956521739130432E-2</v>
      </c>
      <c r="H14" s="76">
        <v>11</v>
      </c>
      <c r="I14" s="76">
        <v>8</v>
      </c>
      <c r="J14" s="118">
        <f t="shared" si="9"/>
        <v>-3</v>
      </c>
      <c r="K14" s="117">
        <f t="shared" si="10"/>
        <v>-0.27272727272727271</v>
      </c>
      <c r="L14" s="76">
        <v>10</v>
      </c>
      <c r="M14" s="76">
        <v>9</v>
      </c>
      <c r="N14" s="118">
        <f t="shared" si="11"/>
        <v>-1</v>
      </c>
      <c r="O14" s="117">
        <f t="shared" si="12"/>
        <v>-0.1</v>
      </c>
      <c r="P14" s="76">
        <v>18</v>
      </c>
      <c r="Q14" s="76">
        <v>16</v>
      </c>
      <c r="R14" s="118">
        <f t="shared" si="2"/>
        <v>-2</v>
      </c>
      <c r="S14" s="117">
        <f t="shared" si="3"/>
        <v>-0.1111111111111111</v>
      </c>
      <c r="T14" s="76">
        <v>9</v>
      </c>
      <c r="U14" s="76">
        <v>7</v>
      </c>
      <c r="V14" s="118">
        <f t="shared" si="4"/>
        <v>-2</v>
      </c>
      <c r="W14" s="117">
        <f t="shared" si="5"/>
        <v>-0.22222222222222221</v>
      </c>
      <c r="X14" s="118">
        <f t="shared" si="6"/>
        <v>71</v>
      </c>
      <c r="Y14" s="118">
        <f t="shared" si="6"/>
        <v>61</v>
      </c>
      <c r="Z14" s="118">
        <f t="shared" si="7"/>
        <v>-10</v>
      </c>
      <c r="AA14" s="119">
        <f t="shared" si="8"/>
        <v>-0.14084507042253522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0.10792682926829268</v>
      </c>
      <c r="D15" s="76">
        <v>28</v>
      </c>
      <c r="E15" s="76">
        <v>29</v>
      </c>
      <c r="F15" s="116">
        <f t="shared" si="0"/>
        <v>1</v>
      </c>
      <c r="G15" s="117">
        <f t="shared" si="1"/>
        <v>3.5714285714285712E-2</v>
      </c>
      <c r="H15" s="76">
        <v>42</v>
      </c>
      <c r="I15" s="76">
        <v>37</v>
      </c>
      <c r="J15" s="118">
        <f t="shared" si="9"/>
        <v>-5</v>
      </c>
      <c r="K15" s="117">
        <f t="shared" si="10"/>
        <v>-0.11904761904761904</v>
      </c>
      <c r="L15" s="76">
        <v>59</v>
      </c>
      <c r="M15" s="76">
        <v>44</v>
      </c>
      <c r="N15" s="118">
        <f t="shared" si="11"/>
        <v>-15</v>
      </c>
      <c r="O15" s="117">
        <f t="shared" si="12"/>
        <v>-0.25423728813559321</v>
      </c>
      <c r="P15" s="76">
        <v>29</v>
      </c>
      <c r="Q15" s="76">
        <v>28</v>
      </c>
      <c r="R15" s="118">
        <f t="shared" si="2"/>
        <v>-1</v>
      </c>
      <c r="S15" s="117">
        <f t="shared" si="3"/>
        <v>-3.4482758620689655E-2</v>
      </c>
      <c r="T15" s="76">
        <v>42</v>
      </c>
      <c r="U15" s="76">
        <v>39</v>
      </c>
      <c r="V15" s="118">
        <f t="shared" si="4"/>
        <v>-3</v>
      </c>
      <c r="W15" s="117">
        <f t="shared" si="5"/>
        <v>-7.1428571428571425E-2</v>
      </c>
      <c r="X15" s="118">
        <f t="shared" si="6"/>
        <v>200</v>
      </c>
      <c r="Y15" s="118">
        <f t="shared" si="6"/>
        <v>177</v>
      </c>
      <c r="Z15" s="118">
        <f t="shared" si="7"/>
        <v>-23</v>
      </c>
      <c r="AA15" s="119">
        <f t="shared" si="8"/>
        <v>-0.115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1.8902439024390243E-2</v>
      </c>
      <c r="D16" s="76">
        <v>28</v>
      </c>
      <c r="E16" s="76">
        <v>23</v>
      </c>
      <c r="F16" s="116">
        <f t="shared" si="0"/>
        <v>-5</v>
      </c>
      <c r="G16" s="117">
        <f t="shared" si="1"/>
        <v>-0.17857142857142858</v>
      </c>
      <c r="H16" s="76">
        <v>5</v>
      </c>
      <c r="I16" s="76">
        <v>3</v>
      </c>
      <c r="J16" s="118">
        <f t="shared" si="9"/>
        <v>-2</v>
      </c>
      <c r="K16" s="117">
        <f t="shared" si="10"/>
        <v>-0.4</v>
      </c>
      <c r="L16" s="76">
        <v>2</v>
      </c>
      <c r="M16" s="76">
        <v>1</v>
      </c>
      <c r="N16" s="118">
        <f t="shared" si="11"/>
        <v>-1</v>
      </c>
      <c r="O16" s="117">
        <f t="shared" si="12"/>
        <v>-0.5</v>
      </c>
      <c r="P16" s="76">
        <v>3</v>
      </c>
      <c r="Q16" s="76"/>
      <c r="R16" s="118">
        <f t="shared" si="2"/>
        <v>-3</v>
      </c>
      <c r="S16" s="117">
        <f t="shared" si="3"/>
        <v>-1</v>
      </c>
      <c r="T16" s="76">
        <v>4</v>
      </c>
      <c r="U16" s="76">
        <v>4</v>
      </c>
      <c r="V16" s="118">
        <f t="shared" si="4"/>
        <v>0</v>
      </c>
      <c r="W16" s="117">
        <f t="shared" si="5"/>
        <v>0</v>
      </c>
      <c r="X16" s="118">
        <f t="shared" si="6"/>
        <v>42</v>
      </c>
      <c r="Y16" s="118">
        <f t="shared" si="6"/>
        <v>31</v>
      </c>
      <c r="Z16" s="118">
        <f t="shared" si="7"/>
        <v>-11</v>
      </c>
      <c r="AA16" s="119">
        <f t="shared" si="8"/>
        <v>-0.26190476190476192</v>
      </c>
    </row>
    <row r="17" spans="1:27" s="10" customFormat="1" ht="39">
      <c r="A17" s="59" t="s">
        <v>11</v>
      </c>
      <c r="B17" s="101" t="s">
        <v>32</v>
      </c>
      <c r="C17" s="102">
        <f>Y17/Y20</f>
        <v>6.402439024390244E-2</v>
      </c>
      <c r="D17" s="76">
        <v>58</v>
      </c>
      <c r="E17" s="76">
        <v>54</v>
      </c>
      <c r="F17" s="116">
        <f t="shared" si="0"/>
        <v>-4</v>
      </c>
      <c r="G17" s="117">
        <f t="shared" si="1"/>
        <v>-6.8965517241379309E-2</v>
      </c>
      <c r="H17" s="76">
        <v>14</v>
      </c>
      <c r="I17" s="76">
        <v>12</v>
      </c>
      <c r="J17" s="118">
        <f t="shared" si="9"/>
        <v>-2</v>
      </c>
      <c r="K17" s="117">
        <f t="shared" si="10"/>
        <v>-0.14285714285714285</v>
      </c>
      <c r="L17" s="76">
        <v>4</v>
      </c>
      <c r="M17" s="76">
        <v>4</v>
      </c>
      <c r="N17" s="118">
        <f t="shared" si="11"/>
        <v>0</v>
      </c>
      <c r="O17" s="117">
        <f t="shared" si="12"/>
        <v>0</v>
      </c>
      <c r="P17" s="76">
        <v>29</v>
      </c>
      <c r="Q17" s="76">
        <v>26</v>
      </c>
      <c r="R17" s="118">
        <f t="shared" si="2"/>
        <v>-3</v>
      </c>
      <c r="S17" s="117">
        <f t="shared" si="3"/>
        <v>-0.10344827586206896</v>
      </c>
      <c r="T17" s="76">
        <v>11</v>
      </c>
      <c r="U17" s="76">
        <v>9</v>
      </c>
      <c r="V17" s="118">
        <f t="shared" si="4"/>
        <v>-2</v>
      </c>
      <c r="W17" s="117">
        <f t="shared" si="5"/>
        <v>-0.18181818181818182</v>
      </c>
      <c r="X17" s="118">
        <f t="shared" si="6"/>
        <v>116</v>
      </c>
      <c r="Y17" s="118">
        <f t="shared" si="6"/>
        <v>105</v>
      </c>
      <c r="Z17" s="118">
        <f t="shared" si="7"/>
        <v>-11</v>
      </c>
      <c r="AA17" s="119">
        <f t="shared" si="8"/>
        <v>-9.4827586206896547E-2</v>
      </c>
    </row>
    <row r="18" spans="1:27" s="10" customFormat="1" ht="15">
      <c r="A18" s="60"/>
      <c r="B18" s="103" t="s">
        <v>28</v>
      </c>
      <c r="C18" s="102">
        <f>Y18/Y20</f>
        <v>0.26341463414634148</v>
      </c>
      <c r="D18" s="76">
        <v>201</v>
      </c>
      <c r="E18" s="76">
        <v>202</v>
      </c>
      <c r="F18" s="116">
        <f t="shared" si="0"/>
        <v>1</v>
      </c>
      <c r="G18" s="117">
        <f t="shared" si="1"/>
        <v>4.9751243781094526E-3</v>
      </c>
      <c r="H18" s="76">
        <v>76</v>
      </c>
      <c r="I18" s="76">
        <v>66</v>
      </c>
      <c r="J18" s="118">
        <f t="shared" si="9"/>
        <v>-10</v>
      </c>
      <c r="K18" s="117">
        <f t="shared" si="10"/>
        <v>-0.13157894736842105</v>
      </c>
      <c r="L18" s="76">
        <v>19</v>
      </c>
      <c r="M18" s="76">
        <v>15</v>
      </c>
      <c r="N18" s="118">
        <f t="shared" si="11"/>
        <v>-4</v>
      </c>
      <c r="O18" s="117">
        <f t="shared" si="12"/>
        <v>-0.21052631578947367</v>
      </c>
      <c r="P18" s="76">
        <v>95</v>
      </c>
      <c r="Q18" s="76">
        <v>94</v>
      </c>
      <c r="R18" s="118">
        <f t="shared" si="2"/>
        <v>-1</v>
      </c>
      <c r="S18" s="117">
        <f t="shared" si="3"/>
        <v>-1.0526315789473684E-2</v>
      </c>
      <c r="T18" s="76">
        <v>57</v>
      </c>
      <c r="U18" s="76">
        <v>55</v>
      </c>
      <c r="V18" s="118">
        <f t="shared" si="4"/>
        <v>-2</v>
      </c>
      <c r="W18" s="117">
        <f t="shared" si="5"/>
        <v>-3.5087719298245612E-2</v>
      </c>
      <c r="X18" s="118">
        <f t="shared" si="6"/>
        <v>448</v>
      </c>
      <c r="Y18" s="118">
        <f t="shared" si="6"/>
        <v>432</v>
      </c>
      <c r="Z18" s="118">
        <f t="shared" si="7"/>
        <v>-16</v>
      </c>
      <c r="AA18" s="119">
        <f t="shared" si="8"/>
        <v>-3.5714285714285712E-2</v>
      </c>
    </row>
    <row r="19" spans="1:27" s="10" customFormat="1" ht="15">
      <c r="A19" s="59" t="s">
        <v>12</v>
      </c>
      <c r="B19" s="104" t="s">
        <v>13</v>
      </c>
      <c r="C19" s="128">
        <f>Y19/Y20</f>
        <v>0.16097560975609757</v>
      </c>
      <c r="D19" s="192">
        <v>80</v>
      </c>
      <c r="E19" s="192">
        <v>74</v>
      </c>
      <c r="F19" s="169">
        <f t="shared" si="0"/>
        <v>-6</v>
      </c>
      <c r="G19" s="162">
        <f t="shared" si="1"/>
        <v>-7.4999999999999997E-2</v>
      </c>
      <c r="H19" s="192">
        <v>36</v>
      </c>
      <c r="I19" s="192">
        <v>34</v>
      </c>
      <c r="J19" s="163">
        <f t="shared" si="9"/>
        <v>-2</v>
      </c>
      <c r="K19" s="162">
        <f t="shared" si="10"/>
        <v>-5.5555555555555552E-2</v>
      </c>
      <c r="L19" s="192">
        <v>3</v>
      </c>
      <c r="M19" s="192">
        <v>3</v>
      </c>
      <c r="N19" s="163">
        <f t="shared" si="11"/>
        <v>0</v>
      </c>
      <c r="O19" s="162">
        <f t="shared" si="12"/>
        <v>0</v>
      </c>
      <c r="P19" s="192">
        <v>63</v>
      </c>
      <c r="Q19" s="192">
        <v>63</v>
      </c>
      <c r="R19" s="163">
        <f t="shared" si="2"/>
        <v>0</v>
      </c>
      <c r="S19" s="162">
        <f t="shared" si="3"/>
        <v>0</v>
      </c>
      <c r="T19" s="192">
        <v>95</v>
      </c>
      <c r="U19" s="192">
        <v>90</v>
      </c>
      <c r="V19" s="163">
        <f t="shared" si="4"/>
        <v>-5</v>
      </c>
      <c r="W19" s="162">
        <f t="shared" si="5"/>
        <v>-5.2631578947368418E-2</v>
      </c>
      <c r="X19" s="118">
        <f t="shared" si="6"/>
        <v>277</v>
      </c>
      <c r="Y19" s="118">
        <f t="shared" si="6"/>
        <v>264</v>
      </c>
      <c r="Z19" s="118">
        <f t="shared" si="7"/>
        <v>-13</v>
      </c>
      <c r="AA19" s="119">
        <f t="shared" si="8"/>
        <v>-4.6931407942238268E-2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659</v>
      </c>
      <c r="E20" s="110">
        <f>SUM(E7:E19)</f>
        <v>636</v>
      </c>
      <c r="F20" s="111">
        <f t="shared" si="0"/>
        <v>-23</v>
      </c>
      <c r="G20" s="112">
        <f t="shared" si="1"/>
        <v>-3.490136570561457E-2</v>
      </c>
      <c r="H20" s="110">
        <f>SUM(H7:H19)</f>
        <v>274</v>
      </c>
      <c r="I20" s="110">
        <f>SUM(I7:I19)</f>
        <v>243</v>
      </c>
      <c r="J20" s="111">
        <f>I20-H20</f>
        <v>-31</v>
      </c>
      <c r="K20" s="113">
        <f>J20/H20</f>
        <v>-0.11313868613138686</v>
      </c>
      <c r="L20" s="110">
        <f>SUM(L7:L19)</f>
        <v>134</v>
      </c>
      <c r="M20" s="110">
        <f>SUM(M7:M19)</f>
        <v>107</v>
      </c>
      <c r="N20" s="111">
        <f t="shared" si="11"/>
        <v>-27</v>
      </c>
      <c r="O20" s="113">
        <f>N20/L20</f>
        <v>-0.20149253731343283</v>
      </c>
      <c r="P20" s="110">
        <f>SUM(P7:P19)</f>
        <v>394</v>
      </c>
      <c r="Q20" s="110">
        <f>SUM(Q7:Q19)</f>
        <v>375</v>
      </c>
      <c r="R20" s="111">
        <f>Q20-P20</f>
        <v>-19</v>
      </c>
      <c r="S20" s="113">
        <f>R20/P20</f>
        <v>-4.8223350253807105E-2</v>
      </c>
      <c r="T20" s="110">
        <f>SUM(T7:T19)</f>
        <v>303</v>
      </c>
      <c r="U20" s="110">
        <f>SUM(U7:U19)</f>
        <v>279</v>
      </c>
      <c r="V20" s="111">
        <f>U20-T20</f>
        <v>-24</v>
      </c>
      <c r="W20" s="113">
        <f>V20/T20</f>
        <v>-7.9207920792079209E-2</v>
      </c>
      <c r="X20" s="114">
        <f>D20+H20+L20+P20+T20</f>
        <v>1764</v>
      </c>
      <c r="Y20" s="114">
        <f t="shared" si="6"/>
        <v>1640</v>
      </c>
      <c r="Z20" s="114">
        <f>Y20-X20</f>
        <v>-124</v>
      </c>
      <c r="AA20" s="115">
        <f>Z20/X20</f>
        <v>-7.029478458049887E-2</v>
      </c>
    </row>
    <row r="21" spans="1:27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0"/>
  <sheetViews>
    <sheetView topLeftCell="A3" workbookViewId="0">
      <selection activeCell="I25" sqref="I25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136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2.75"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2:30" s="8" customFormat="1">
      <c r="B7" s="68"/>
      <c r="C7" s="228" t="s">
        <v>65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  <c r="AD7" s="8" t="s">
        <v>43</v>
      </c>
    </row>
    <row r="8" spans="2:30" s="8" customFormat="1">
      <c r="B8" s="67" t="s">
        <v>66</v>
      </c>
      <c r="C8" s="230" t="s">
        <v>53</v>
      </c>
      <c r="D8" s="230"/>
      <c r="E8" s="230" t="s">
        <v>54</v>
      </c>
      <c r="F8" s="230"/>
      <c r="G8" s="230" t="s">
        <v>55</v>
      </c>
      <c r="H8" s="230"/>
      <c r="I8" s="230" t="s">
        <v>56</v>
      </c>
      <c r="J8" s="230"/>
      <c r="K8" s="230" t="s">
        <v>57</v>
      </c>
      <c r="L8" s="230"/>
      <c r="M8" s="230" t="s">
        <v>19</v>
      </c>
      <c r="N8" s="231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96" t="s">
        <v>105</v>
      </c>
      <c r="C10" s="76">
        <v>5</v>
      </c>
      <c r="D10" s="50">
        <f>C10/C19</f>
        <v>7.8616352201257862E-3</v>
      </c>
      <c r="E10" s="76"/>
      <c r="F10" s="50">
        <f>E10/E19</f>
        <v>0</v>
      </c>
      <c r="G10" s="76"/>
      <c r="H10" s="50"/>
      <c r="I10" s="76">
        <v>7</v>
      </c>
      <c r="J10" s="50">
        <f>I10/I19</f>
        <v>1.8666666666666668E-2</v>
      </c>
      <c r="K10" s="76">
        <v>2</v>
      </c>
      <c r="L10" s="50">
        <f>K10/K19</f>
        <v>7.1684587813620072E-3</v>
      </c>
      <c r="M10" s="51">
        <f t="shared" ref="M10:M18" si="0">C10+E10+G10+I10+K10</f>
        <v>14</v>
      </c>
      <c r="N10" s="45">
        <f>M10/M19</f>
        <v>8.5365853658536592E-3</v>
      </c>
      <c r="AD10" s="28"/>
    </row>
    <row r="11" spans="2:30" s="8" customFormat="1">
      <c r="B11" s="197" t="s">
        <v>58</v>
      </c>
      <c r="C11" s="76">
        <v>20</v>
      </c>
      <c r="D11" s="50">
        <f>C11/C19</f>
        <v>3.1446540880503145E-2</v>
      </c>
      <c r="E11" s="76">
        <v>14</v>
      </c>
      <c r="F11" s="50">
        <f>E11/E19</f>
        <v>5.7613168724279837E-2</v>
      </c>
      <c r="G11" s="76">
        <v>11</v>
      </c>
      <c r="H11" s="50">
        <f>G11/G19</f>
        <v>0.10280373831775701</v>
      </c>
      <c r="I11" s="76">
        <v>9</v>
      </c>
      <c r="J11" s="50">
        <f>I11/I19</f>
        <v>2.4E-2</v>
      </c>
      <c r="K11" s="76">
        <v>6</v>
      </c>
      <c r="L11" s="50">
        <f>K11/K19</f>
        <v>2.1505376344086023E-2</v>
      </c>
      <c r="M11" s="51">
        <f t="shared" si="0"/>
        <v>60</v>
      </c>
      <c r="N11" s="45">
        <f>M11/M19</f>
        <v>3.6585365853658534E-2</v>
      </c>
      <c r="AD11" s="8" t="s">
        <v>39</v>
      </c>
    </row>
    <row r="12" spans="2:30" s="8" customFormat="1">
      <c r="B12" s="197" t="s">
        <v>59</v>
      </c>
      <c r="C12" s="76">
        <v>3</v>
      </c>
      <c r="D12" s="50">
        <f>C12/C19</f>
        <v>4.7169811320754715E-3</v>
      </c>
      <c r="E12" s="76">
        <v>2</v>
      </c>
      <c r="F12" s="50">
        <f>E12/E19</f>
        <v>8.23045267489712E-3</v>
      </c>
      <c r="G12" s="76">
        <v>1</v>
      </c>
      <c r="H12" s="50">
        <f>G12/G19</f>
        <v>9.3457943925233638E-3</v>
      </c>
      <c r="I12" s="76">
        <v>1</v>
      </c>
      <c r="J12" s="50">
        <f>I12/I19</f>
        <v>2.6666666666666666E-3</v>
      </c>
      <c r="K12" s="76">
        <v>3</v>
      </c>
      <c r="L12" s="50">
        <f>K12/K19</f>
        <v>1.0752688172043012E-2</v>
      </c>
      <c r="M12" s="51">
        <f t="shared" si="0"/>
        <v>10</v>
      </c>
      <c r="N12" s="45">
        <f>M12/M19</f>
        <v>6.0975609756097563E-3</v>
      </c>
    </row>
    <row r="13" spans="2:30" s="8" customFormat="1">
      <c r="B13" s="197" t="s">
        <v>60</v>
      </c>
      <c r="C13" s="76">
        <v>561</v>
      </c>
      <c r="D13" s="50">
        <f>C13/C19</f>
        <v>0.88207547169811318</v>
      </c>
      <c r="E13" s="76">
        <v>200</v>
      </c>
      <c r="F13" s="50">
        <f>E13/E19</f>
        <v>0.82304526748971196</v>
      </c>
      <c r="G13" s="76">
        <v>78</v>
      </c>
      <c r="H13" s="50">
        <f>G13/G19</f>
        <v>0.7289719626168224</v>
      </c>
      <c r="I13" s="76">
        <v>302</v>
      </c>
      <c r="J13" s="50">
        <f>I13/I19</f>
        <v>0.80533333333333335</v>
      </c>
      <c r="K13" s="76">
        <v>166</v>
      </c>
      <c r="L13" s="50">
        <f>K13/K19</f>
        <v>0.59498207885304655</v>
      </c>
      <c r="M13" s="51">
        <f t="shared" si="0"/>
        <v>1307</v>
      </c>
      <c r="N13" s="45">
        <f>M13/M19</f>
        <v>0.79695121951219516</v>
      </c>
      <c r="AD13" s="8" t="s">
        <v>40</v>
      </c>
    </row>
    <row r="14" spans="2:30" s="8" customFormat="1">
      <c r="B14" s="197" t="s">
        <v>106</v>
      </c>
      <c r="C14" s="76"/>
      <c r="D14" s="50"/>
      <c r="E14" s="76"/>
      <c r="F14" s="50"/>
      <c r="G14" s="76"/>
      <c r="H14" s="50"/>
      <c r="I14" s="76">
        <v>2</v>
      </c>
      <c r="J14" s="50">
        <f>I14/I19</f>
        <v>5.3333333333333332E-3</v>
      </c>
      <c r="K14" s="76">
        <v>1</v>
      </c>
      <c r="L14" s="50">
        <f>K14/K19</f>
        <v>3.5842293906810036E-3</v>
      </c>
      <c r="M14" s="51">
        <f t="shared" si="0"/>
        <v>3</v>
      </c>
      <c r="N14" s="45">
        <f>M14/M19</f>
        <v>1.8292682926829269E-3</v>
      </c>
    </row>
    <row r="15" spans="2:30" s="8" customFormat="1">
      <c r="B15" s="197" t="s">
        <v>61</v>
      </c>
      <c r="C15" s="76">
        <v>24</v>
      </c>
      <c r="D15" s="50">
        <f>C15/C19</f>
        <v>3.7735849056603772E-2</v>
      </c>
      <c r="E15" s="76">
        <v>17</v>
      </c>
      <c r="F15" s="50">
        <f>E15/E19</f>
        <v>6.9958847736625515E-2</v>
      </c>
      <c r="G15" s="76">
        <v>17</v>
      </c>
      <c r="H15" s="50">
        <f>G15/G19</f>
        <v>0.15887850467289719</v>
      </c>
      <c r="I15" s="76">
        <v>20</v>
      </c>
      <c r="J15" s="50">
        <f>I15/I19</f>
        <v>5.3333333333333337E-2</v>
      </c>
      <c r="K15" s="76">
        <v>14</v>
      </c>
      <c r="L15" s="50">
        <f>K15/K19</f>
        <v>5.0179211469534052E-2</v>
      </c>
      <c r="M15" s="51">
        <f t="shared" si="0"/>
        <v>92</v>
      </c>
      <c r="N15" s="45">
        <f>M15/M19</f>
        <v>5.6097560975609757E-2</v>
      </c>
      <c r="AD15" s="8" t="s">
        <v>41</v>
      </c>
    </row>
    <row r="16" spans="2:30" s="8" customFormat="1">
      <c r="B16" s="197" t="s">
        <v>62</v>
      </c>
      <c r="C16" s="76">
        <v>14</v>
      </c>
      <c r="D16" s="50">
        <f>C16/C19</f>
        <v>2.20125786163522E-2</v>
      </c>
      <c r="E16" s="76">
        <v>7</v>
      </c>
      <c r="F16" s="50">
        <f>E16/E19</f>
        <v>2.8806584362139918E-2</v>
      </c>
      <c r="G16" s="76"/>
      <c r="H16" s="50"/>
      <c r="I16" s="76">
        <v>30</v>
      </c>
      <c r="J16" s="50">
        <f>I16/I19</f>
        <v>0.08</v>
      </c>
      <c r="K16" s="76">
        <v>80</v>
      </c>
      <c r="L16" s="50">
        <f>K16/K19</f>
        <v>0.28673835125448027</v>
      </c>
      <c r="M16" s="51">
        <f t="shared" si="0"/>
        <v>131</v>
      </c>
      <c r="N16" s="45">
        <f>M16/M19</f>
        <v>7.9878048780487806E-2</v>
      </c>
    </row>
    <row r="17" spans="2:30" s="8" customFormat="1">
      <c r="B17" s="197" t="s">
        <v>63</v>
      </c>
      <c r="C17" s="76">
        <v>9</v>
      </c>
      <c r="D17" s="50">
        <f>C17/C19</f>
        <v>1.4150943396226415E-2</v>
      </c>
      <c r="E17" s="76">
        <v>3</v>
      </c>
      <c r="F17" s="50">
        <f>E17/E19</f>
        <v>1.2345679012345678E-2</v>
      </c>
      <c r="G17" s="76"/>
      <c r="H17" s="50">
        <f>G17/G19</f>
        <v>0</v>
      </c>
      <c r="I17" s="76">
        <v>4</v>
      </c>
      <c r="J17" s="50">
        <f>I17/I19</f>
        <v>1.0666666666666666E-2</v>
      </c>
      <c r="K17" s="76">
        <v>7</v>
      </c>
      <c r="L17" s="50">
        <f>K17/K19</f>
        <v>2.5089605734767026E-2</v>
      </c>
      <c r="M17" s="51">
        <f t="shared" si="0"/>
        <v>23</v>
      </c>
      <c r="N17" s="45">
        <f>M17/M19</f>
        <v>1.4024390243902439E-2</v>
      </c>
    </row>
    <row r="18" spans="2:30" s="8" customFormat="1">
      <c r="B18" s="168" t="s">
        <v>64</v>
      </c>
      <c r="C18" s="76"/>
      <c r="D18" s="50"/>
      <c r="E18" s="76"/>
      <c r="F18" s="50"/>
      <c r="G18" s="76"/>
      <c r="H18" s="50"/>
      <c r="I18" s="76"/>
      <c r="J18" s="50"/>
      <c r="K18" s="76"/>
      <c r="L18" s="50"/>
      <c r="M18" s="51">
        <f t="shared" si="0"/>
        <v>0</v>
      </c>
      <c r="N18" s="45">
        <f>M18/M19</f>
        <v>0</v>
      </c>
      <c r="AD18" s="8" t="s">
        <v>42</v>
      </c>
    </row>
    <row r="19" spans="2:30" s="40" customFormat="1" ht="15.75" thickBot="1">
      <c r="B19" s="70" t="s">
        <v>14</v>
      </c>
      <c r="C19" s="71">
        <f>SUM(C10:C18)</f>
        <v>636</v>
      </c>
      <c r="D19" s="72">
        <f>C19/C19</f>
        <v>1</v>
      </c>
      <c r="E19" s="71">
        <f>SUM(E10:E18)</f>
        <v>243</v>
      </c>
      <c r="F19" s="72">
        <f>E19/E19</f>
        <v>1</v>
      </c>
      <c r="G19" s="71">
        <f>SUM(G10:G18)</f>
        <v>107</v>
      </c>
      <c r="H19" s="72">
        <f>G19/G19</f>
        <v>1</v>
      </c>
      <c r="I19" s="71">
        <f>SUM(I10:I18)</f>
        <v>375</v>
      </c>
      <c r="J19" s="72">
        <f>I19/I19</f>
        <v>1</v>
      </c>
      <c r="K19" s="71">
        <f>SUM(K10:K18)</f>
        <v>279</v>
      </c>
      <c r="L19" s="72">
        <f>K19/K19</f>
        <v>1</v>
      </c>
      <c r="M19" s="71">
        <f>SUM(M10:M18)</f>
        <v>1640</v>
      </c>
      <c r="N19" s="73">
        <f>M19/M19</f>
        <v>1</v>
      </c>
    </row>
    <row r="20" spans="2:30" ht="23.25" customHeight="1">
      <c r="B20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zoomScaleNormal="100" workbookViewId="0">
      <selection activeCell="I28" sqref="I28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2" t="s">
        <v>101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3" t="s">
        <v>137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Y3" s="37"/>
      <c r="Z3" s="37"/>
      <c r="AA3" s="37"/>
      <c r="AB3" s="37"/>
      <c r="AC3" s="37"/>
    </row>
    <row r="4" spans="1:29">
      <c r="B4" s="52"/>
      <c r="C4" s="236" t="s">
        <v>53</v>
      </c>
      <c r="D4" s="236"/>
      <c r="E4" s="236" t="s">
        <v>54</v>
      </c>
      <c r="F4" s="236"/>
      <c r="G4" s="236" t="s">
        <v>55</v>
      </c>
      <c r="H4" s="236"/>
      <c r="I4" s="236" t="s">
        <v>56</v>
      </c>
      <c r="J4" s="236"/>
      <c r="K4" s="236" t="s">
        <v>57</v>
      </c>
      <c r="L4" s="236"/>
      <c r="M4" s="236" t="s">
        <v>19</v>
      </c>
      <c r="N4" s="237"/>
    </row>
    <row r="5" spans="1:29">
      <c r="B5" s="52"/>
      <c r="C5" s="194" t="s">
        <v>67</v>
      </c>
      <c r="D5" s="194" t="s">
        <v>23</v>
      </c>
      <c r="E5" s="194" t="s">
        <v>67</v>
      </c>
      <c r="F5" s="194" t="s">
        <v>23</v>
      </c>
      <c r="G5" s="194" t="s">
        <v>67</v>
      </c>
      <c r="H5" s="194" t="s">
        <v>23</v>
      </c>
      <c r="I5" s="194" t="s">
        <v>67</v>
      </c>
      <c r="J5" s="194" t="s">
        <v>23</v>
      </c>
      <c r="K5" s="194" t="s">
        <v>67</v>
      </c>
      <c r="L5" s="194" t="s">
        <v>23</v>
      </c>
      <c r="M5" s="194" t="s">
        <v>67</v>
      </c>
      <c r="N5" s="195" t="s">
        <v>23</v>
      </c>
    </row>
    <row r="6" spans="1:29">
      <c r="A6" s="42"/>
      <c r="B6" s="168" t="s">
        <v>107</v>
      </c>
      <c r="C6" s="76">
        <v>1</v>
      </c>
      <c r="D6" s="46">
        <f>C6/$C$21</f>
        <v>4.1666666666666664E-2</v>
      </c>
      <c r="E6" s="76">
        <v>6</v>
      </c>
      <c r="F6" s="46">
        <f>E6/$E$21</f>
        <v>0.35294117647058826</v>
      </c>
      <c r="G6" s="76">
        <v>4</v>
      </c>
      <c r="H6" s="46">
        <f>G6/$G$21</f>
        <v>0.23529411764705882</v>
      </c>
      <c r="I6" s="76">
        <v>3</v>
      </c>
      <c r="J6" s="46">
        <f>I6/$I$21</f>
        <v>0.15</v>
      </c>
      <c r="K6" s="76">
        <v>3</v>
      </c>
      <c r="L6" s="46">
        <f>K6/$K$21</f>
        <v>0.21428571428571427</v>
      </c>
      <c r="M6" s="166">
        <f>SUM(C6,E6,G6,I6,K6)</f>
        <v>17</v>
      </c>
      <c r="N6" s="53">
        <f>M6/$M$21</f>
        <v>0.18478260869565216</v>
      </c>
      <c r="O6" s="13"/>
      <c r="P6" s="42"/>
    </row>
    <row r="7" spans="1:29">
      <c r="A7" s="42"/>
      <c r="B7" s="168" t="s">
        <v>108</v>
      </c>
      <c r="C7" s="76">
        <v>1</v>
      </c>
      <c r="D7" s="46">
        <f>C7/$C$21</f>
        <v>4.1666666666666664E-2</v>
      </c>
      <c r="E7" s="76"/>
      <c r="F7" s="46"/>
      <c r="G7" s="76"/>
      <c r="H7" s="46"/>
      <c r="I7" s="76"/>
      <c r="J7" s="46"/>
      <c r="K7" s="76"/>
      <c r="L7" s="46"/>
      <c r="M7" s="166">
        <f t="shared" ref="M7:M20" si="0">SUM(C7,E7,G7,I7,K7)</f>
        <v>1</v>
      </c>
      <c r="N7" s="53">
        <f>M7/$M$21</f>
        <v>1.0869565217391304E-2</v>
      </c>
      <c r="O7" s="13"/>
      <c r="P7" s="42"/>
    </row>
    <row r="8" spans="1:29">
      <c r="A8" s="42"/>
      <c r="B8" s="168" t="s">
        <v>109</v>
      </c>
      <c r="C8" s="76"/>
      <c r="D8" s="46"/>
      <c r="E8" s="76"/>
      <c r="F8" s="46"/>
      <c r="G8" s="76"/>
      <c r="H8" s="46"/>
      <c r="I8" s="76"/>
      <c r="J8" s="46"/>
      <c r="K8" s="76">
        <v>2</v>
      </c>
      <c r="L8" s="46">
        <f>K8/$K$21</f>
        <v>0.14285714285714285</v>
      </c>
      <c r="M8" s="166">
        <f t="shared" si="0"/>
        <v>2</v>
      </c>
      <c r="N8" s="53">
        <f>M8/$M$21</f>
        <v>2.1739130434782608E-2</v>
      </c>
      <c r="O8" s="13"/>
      <c r="P8" s="42"/>
    </row>
    <row r="9" spans="1:29">
      <c r="A9" s="42"/>
      <c r="B9" s="168" t="s">
        <v>128</v>
      </c>
      <c r="C9" s="76">
        <v>1</v>
      </c>
      <c r="D9" s="46">
        <f>C9/$C$21</f>
        <v>4.1666666666666664E-2</v>
      </c>
      <c r="E9" s="76"/>
      <c r="F9" s="46"/>
      <c r="G9" s="76"/>
      <c r="H9" s="46"/>
      <c r="I9" s="76"/>
      <c r="J9" s="46"/>
      <c r="K9" s="76"/>
      <c r="L9" s="46"/>
      <c r="M9" s="166">
        <f t="shared" si="0"/>
        <v>1</v>
      </c>
      <c r="N9" s="53">
        <f>M9/$M$21</f>
        <v>1.0869565217391304E-2</v>
      </c>
      <c r="O9" s="13"/>
      <c r="P9" s="42"/>
    </row>
    <row r="10" spans="1:29">
      <c r="A10" s="42"/>
      <c r="B10" s="168" t="s">
        <v>110</v>
      </c>
      <c r="C10" s="76"/>
      <c r="D10" s="46">
        <f>C10/$C$21</f>
        <v>0</v>
      </c>
      <c r="E10" s="76">
        <v>2</v>
      </c>
      <c r="F10" s="46">
        <f>E10/$E$21</f>
        <v>0.11764705882352941</v>
      </c>
      <c r="G10" s="76">
        <v>1</v>
      </c>
      <c r="H10" s="46">
        <f>G10/$G$21</f>
        <v>5.8823529411764705E-2</v>
      </c>
      <c r="I10" s="76"/>
      <c r="J10" s="46"/>
      <c r="K10" s="76"/>
      <c r="L10" s="46">
        <f>K10/$K$21</f>
        <v>0</v>
      </c>
      <c r="M10" s="166">
        <f t="shared" si="0"/>
        <v>3</v>
      </c>
      <c r="N10" s="53">
        <f>M10/$M$21</f>
        <v>3.2608695652173912E-2</v>
      </c>
      <c r="O10" s="13"/>
      <c r="P10" s="42"/>
    </row>
    <row r="11" spans="1:29">
      <c r="A11" s="42"/>
      <c r="B11" s="168" t="s">
        <v>111</v>
      </c>
      <c r="C11" s="76"/>
      <c r="D11" s="46"/>
      <c r="E11" s="76"/>
      <c r="F11" s="46"/>
      <c r="G11" s="76">
        <v>1</v>
      </c>
      <c r="H11" s="46">
        <f>G11/$G$21</f>
        <v>5.8823529411764705E-2</v>
      </c>
      <c r="I11" s="76">
        <v>1</v>
      </c>
      <c r="J11" s="46">
        <f t="shared" ref="J11:J18" si="1">I11/$I$21</f>
        <v>0.05</v>
      </c>
      <c r="K11" s="76"/>
      <c r="L11" s="46"/>
      <c r="M11" s="166">
        <f t="shared" si="0"/>
        <v>2</v>
      </c>
      <c r="N11" s="53">
        <f>M11/$M$21</f>
        <v>2.1739130434782608E-2</v>
      </c>
      <c r="O11" s="13"/>
      <c r="P11" s="42"/>
    </row>
    <row r="12" spans="1:29">
      <c r="A12" s="42"/>
      <c r="B12" s="168" t="s">
        <v>112</v>
      </c>
      <c r="C12" s="76">
        <v>12</v>
      </c>
      <c r="D12" s="46">
        <f>C12/$C$21</f>
        <v>0.5</v>
      </c>
      <c r="E12" s="76">
        <v>3</v>
      </c>
      <c r="F12" s="46">
        <f>E12/$E$21</f>
        <v>0.17647058823529413</v>
      </c>
      <c r="G12" s="76">
        <v>1</v>
      </c>
      <c r="H12" s="46">
        <f>G12/$G$21</f>
        <v>5.8823529411764705E-2</v>
      </c>
      <c r="I12" s="76">
        <v>8</v>
      </c>
      <c r="J12" s="46">
        <f t="shared" si="1"/>
        <v>0.4</v>
      </c>
      <c r="K12" s="76">
        <v>8</v>
      </c>
      <c r="L12" s="46">
        <f>K12/$K$21</f>
        <v>0.5714285714285714</v>
      </c>
      <c r="M12" s="166">
        <f t="shared" si="0"/>
        <v>32</v>
      </c>
      <c r="N12" s="53">
        <f>M12/$M$21</f>
        <v>0.34782608695652173</v>
      </c>
      <c r="O12" s="13"/>
      <c r="P12" s="42"/>
    </row>
    <row r="13" spans="1:29">
      <c r="A13" s="42"/>
      <c r="B13" s="168" t="s">
        <v>113</v>
      </c>
      <c r="C13" s="76"/>
      <c r="D13" s="46"/>
      <c r="E13" s="76"/>
      <c r="F13" s="46"/>
      <c r="G13" s="76"/>
      <c r="H13" s="46"/>
      <c r="I13" s="76"/>
      <c r="J13" s="46"/>
      <c r="K13" s="76">
        <v>1</v>
      </c>
      <c r="L13" s="46">
        <f>K13/$K$21</f>
        <v>7.1428571428571425E-2</v>
      </c>
      <c r="M13" s="166">
        <f t="shared" si="0"/>
        <v>1</v>
      </c>
      <c r="N13" s="53">
        <f>M13/$M$21</f>
        <v>1.0869565217391304E-2</v>
      </c>
      <c r="O13" s="13"/>
      <c r="P13" s="42"/>
    </row>
    <row r="14" spans="1:29">
      <c r="A14" s="42"/>
      <c r="B14" s="168" t="s">
        <v>138</v>
      </c>
      <c r="C14" s="76">
        <v>1</v>
      </c>
      <c r="D14" s="46"/>
      <c r="E14" s="76"/>
      <c r="F14" s="46"/>
      <c r="G14" s="76"/>
      <c r="H14" s="46"/>
      <c r="I14" s="76"/>
      <c r="J14" s="46">
        <f t="shared" si="1"/>
        <v>0</v>
      </c>
      <c r="K14" s="76"/>
      <c r="L14" s="46"/>
      <c r="M14" s="166">
        <f t="shared" si="0"/>
        <v>1</v>
      </c>
      <c r="N14" s="53">
        <f>M14/$M$21</f>
        <v>1.0869565217391304E-2</v>
      </c>
      <c r="O14" s="13"/>
      <c r="P14" s="42"/>
    </row>
    <row r="15" spans="1:29">
      <c r="A15" s="42"/>
      <c r="B15" s="168" t="s">
        <v>114</v>
      </c>
      <c r="C15" s="76"/>
      <c r="D15" s="46"/>
      <c r="E15" s="76"/>
      <c r="F15" s="46"/>
      <c r="G15" s="76"/>
      <c r="H15" s="46">
        <f t="shared" ref="H15:H17" si="2">G15/$G$21</f>
        <v>0</v>
      </c>
      <c r="I15" s="76">
        <v>1</v>
      </c>
      <c r="J15" s="46">
        <f t="shared" si="1"/>
        <v>0.05</v>
      </c>
      <c r="K15" s="76"/>
      <c r="L15" s="46"/>
      <c r="M15" s="166">
        <f t="shared" si="0"/>
        <v>1</v>
      </c>
      <c r="N15" s="53">
        <f>M15/$M$21</f>
        <v>1.0869565217391304E-2</v>
      </c>
      <c r="O15" s="13"/>
      <c r="P15" s="42"/>
    </row>
    <row r="16" spans="1:29">
      <c r="A16" s="42"/>
      <c r="B16" s="168" t="s">
        <v>115</v>
      </c>
      <c r="C16" s="76"/>
      <c r="D16" s="46"/>
      <c r="E16" s="76"/>
      <c r="F16" s="46"/>
      <c r="G16" s="76">
        <v>3</v>
      </c>
      <c r="H16" s="46">
        <f t="shared" si="2"/>
        <v>0.17647058823529413</v>
      </c>
      <c r="I16" s="76">
        <v>1</v>
      </c>
      <c r="J16" s="46"/>
      <c r="K16" s="76"/>
      <c r="L16" s="46"/>
      <c r="M16" s="166">
        <f t="shared" si="0"/>
        <v>4</v>
      </c>
      <c r="N16" s="53">
        <f>M16/$M$21</f>
        <v>4.3478260869565216E-2</v>
      </c>
      <c r="O16" s="13"/>
      <c r="P16" s="42"/>
    </row>
    <row r="17" spans="1:16">
      <c r="A17" s="42"/>
      <c r="B17" s="168" t="s">
        <v>116</v>
      </c>
      <c r="C17" s="76"/>
      <c r="D17" s="46">
        <f>C17/$C$21</f>
        <v>0</v>
      </c>
      <c r="E17" s="76"/>
      <c r="F17" s="46">
        <f t="shared" ref="F17" si="3">E17/$E$21</f>
        <v>0</v>
      </c>
      <c r="G17" s="76">
        <v>1</v>
      </c>
      <c r="H17" s="46">
        <f t="shared" si="2"/>
        <v>5.8823529411764705E-2</v>
      </c>
      <c r="I17" s="76"/>
      <c r="J17" s="46">
        <f t="shared" si="1"/>
        <v>0</v>
      </c>
      <c r="K17" s="76"/>
      <c r="L17" s="46"/>
      <c r="M17" s="166">
        <f t="shared" si="0"/>
        <v>1</v>
      </c>
      <c r="N17" s="53">
        <f>M17/$M$21</f>
        <v>1.0869565217391304E-2</v>
      </c>
      <c r="O17" s="13"/>
      <c r="P17" s="42"/>
    </row>
    <row r="18" spans="1:16">
      <c r="A18" s="42"/>
      <c r="B18" s="168" t="s">
        <v>117</v>
      </c>
      <c r="C18" s="76">
        <v>1</v>
      </c>
      <c r="D18" s="46">
        <f>C18/$C$21</f>
        <v>4.1666666666666664E-2</v>
      </c>
      <c r="E18" s="76">
        <v>2</v>
      </c>
      <c r="F18" s="46">
        <f>E18/$E$21</f>
        <v>0.11764705882352941</v>
      </c>
      <c r="G18" s="76">
        <v>1</v>
      </c>
      <c r="H18" s="46">
        <f>G18/$G$21</f>
        <v>5.8823529411764705E-2</v>
      </c>
      <c r="I18" s="76">
        <v>2</v>
      </c>
      <c r="J18" s="46">
        <f t="shared" si="1"/>
        <v>0.1</v>
      </c>
      <c r="K18" s="76"/>
      <c r="L18" s="46">
        <f>K18/$K$21</f>
        <v>0</v>
      </c>
      <c r="M18" s="166">
        <f t="shared" si="0"/>
        <v>6</v>
      </c>
      <c r="N18" s="53">
        <f>M18/$M$21</f>
        <v>6.5217391304347824E-2</v>
      </c>
      <c r="O18" s="13"/>
      <c r="P18" s="42"/>
    </row>
    <row r="19" spans="1:16">
      <c r="A19" s="42"/>
      <c r="B19" s="168" t="s">
        <v>118</v>
      </c>
      <c r="C19" s="76">
        <v>6</v>
      </c>
      <c r="D19" s="46">
        <f>C19/$C$21</f>
        <v>0.25</v>
      </c>
      <c r="E19" s="76">
        <v>3</v>
      </c>
      <c r="F19" s="46">
        <f>E19/$E$21</f>
        <v>0.17647058823529413</v>
      </c>
      <c r="G19" s="76">
        <v>2</v>
      </c>
      <c r="H19" s="46">
        <f>G19/$G$21</f>
        <v>0.11764705882352941</v>
      </c>
      <c r="I19" s="76">
        <v>4</v>
      </c>
      <c r="J19" s="46"/>
      <c r="K19" s="76"/>
      <c r="L19" s="46"/>
      <c r="M19" s="166">
        <f t="shared" si="0"/>
        <v>15</v>
      </c>
      <c r="N19" s="53">
        <f>M19/$M$21</f>
        <v>0.16304347826086957</v>
      </c>
      <c r="O19" s="13"/>
      <c r="P19" s="42"/>
    </row>
    <row r="20" spans="1:16">
      <c r="A20" s="42"/>
      <c r="B20" s="168" t="s">
        <v>119</v>
      </c>
      <c r="C20" s="76">
        <v>1</v>
      </c>
      <c r="D20" s="46"/>
      <c r="E20" s="76">
        <v>1</v>
      </c>
      <c r="F20" s="46"/>
      <c r="G20" s="76">
        <v>3</v>
      </c>
      <c r="H20" s="46">
        <f>G20/$G$21</f>
        <v>0.17647058823529413</v>
      </c>
      <c r="I20" s="76"/>
      <c r="J20" s="46"/>
      <c r="K20" s="76"/>
      <c r="L20" s="46"/>
      <c r="M20" s="166">
        <f t="shared" si="0"/>
        <v>5</v>
      </c>
      <c r="N20" s="53">
        <f>M20/$M$21</f>
        <v>5.434782608695652E-2</v>
      </c>
      <c r="O20" s="13"/>
      <c r="P20" s="42"/>
    </row>
    <row r="21" spans="1:16" ht="15.75" thickBot="1">
      <c r="A21" s="42"/>
      <c r="B21" s="142" t="s">
        <v>70</v>
      </c>
      <c r="C21" s="143">
        <f>SUM(C6:C20)</f>
        <v>24</v>
      </c>
      <c r="D21" s="144">
        <f>C21/C21</f>
        <v>1</v>
      </c>
      <c r="E21" s="143">
        <f>SUM(E6:E20)</f>
        <v>17</v>
      </c>
      <c r="F21" s="144">
        <f>E21/E21</f>
        <v>1</v>
      </c>
      <c r="G21" s="143">
        <f>SUM(G6:G20)</f>
        <v>17</v>
      </c>
      <c r="H21" s="144">
        <f>G21/G21</f>
        <v>1</v>
      </c>
      <c r="I21" s="143">
        <f>SUM(I6:I20)</f>
        <v>20</v>
      </c>
      <c r="J21" s="144">
        <f>I21/I21</f>
        <v>1</v>
      </c>
      <c r="K21" s="143">
        <f>SUM(K6:K20)</f>
        <v>14</v>
      </c>
      <c r="L21" s="144">
        <f>K21/K21</f>
        <v>1</v>
      </c>
      <c r="M21" s="143">
        <f>SUM(M6:M20)</f>
        <v>92</v>
      </c>
      <c r="N21" s="165">
        <f>M21/M21</f>
        <v>1</v>
      </c>
      <c r="O21" s="13"/>
      <c r="P21" s="42"/>
    </row>
    <row r="22" spans="1:16">
      <c r="B22" s="42"/>
    </row>
    <row r="23" spans="1:16">
      <c r="B23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2022-05-17T06:43:03Z</cp:lastPrinted>
  <dcterms:created xsi:type="dcterms:W3CDTF">2010-12-15T07:52:14Z</dcterms:created>
  <dcterms:modified xsi:type="dcterms:W3CDTF">2022-05-17T06:47:17Z</dcterms:modified>
</cp:coreProperties>
</file>